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6" activeTab="11"/>
  </bookViews>
  <sheets>
    <sheet name="Květen" sheetId="1" r:id="rId1"/>
    <sheet name="Červen" sheetId="2" r:id="rId2"/>
    <sheet name="Červenec" sheetId="3" r:id="rId3"/>
    <sheet name="Srpen" sheetId="4" r:id="rId4"/>
    <sheet name="Září" sheetId="5" r:id="rId5"/>
    <sheet name="Říjen" sheetId="6" r:id="rId6"/>
    <sheet name="Listopad" sheetId="7" r:id="rId7"/>
    <sheet name="Prosinec" sheetId="8" r:id="rId8"/>
    <sheet name="Leden" sheetId="9" r:id="rId9"/>
    <sheet name="Únor" sheetId="10" r:id="rId10"/>
    <sheet name="Březen" sheetId="11" r:id="rId11"/>
    <sheet name="Souhrn" sheetId="12" r:id="rId12"/>
  </sheets>
  <definedNames/>
  <calcPr fullCalcOnLoad="1"/>
</workbook>
</file>

<file path=xl/sharedStrings.xml><?xml version="1.0" encoding="utf-8"?>
<sst xmlns="http://schemas.openxmlformats.org/spreadsheetml/2006/main" count="205" uniqueCount="46">
  <si>
    <t>teplota v zásobníku</t>
  </si>
  <si>
    <t>stav solárního vodoměru</t>
  </si>
  <si>
    <t>průtok solární kapaliny</t>
  </si>
  <si>
    <t>elektroměr</t>
  </si>
  <si>
    <t>hadice
 z 
kolektoru</t>
  </si>
  <si>
    <t>hadice
vratná
do
kolektoru</t>
  </si>
  <si>
    <t>rozdíl
 teplot</t>
  </si>
  <si>
    <t>čas</t>
  </si>
  <si>
    <t>datum</t>
  </si>
  <si>
    <t>stav vodoměru na přívodu do zásobníku</t>
  </si>
  <si>
    <t>změna teploty v zásobníku oproti předešl. dni</t>
  </si>
  <si>
    <t>odebraná
el. energie</t>
  </si>
  <si>
    <t>T</t>
  </si>
  <si>
    <t>S</t>
  </si>
  <si>
    <t>chod
čerpadla</t>
  </si>
  <si>
    <t xml:space="preserve">odebraná ohřátá voda ze zásobníku </t>
  </si>
  <si>
    <t>suma</t>
  </si>
  <si>
    <t>získané
teplo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</si>
  <si>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</si>
  <si>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</si>
  <si>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</si>
  <si>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</si>
  <si>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</si>
  <si>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</si>
  <si>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</si>
  <si>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</si>
  <si>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</si>
  <si>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</si>
  <si>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</si>
  <si>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teplota</t>
  </si>
  <si>
    <t>spotřeba 
TUV</t>
  </si>
  <si>
    <t>teplo 
(kJ)</t>
  </si>
  <si>
    <t>při výpočtu získaného tepla jsem vycházel z rozdílu hodnot na vodoměru vody do zásobníku</t>
  </si>
  <si>
    <t>sobníku,</t>
  </si>
  <si>
    <t>průměrné teploty kapaliny v zásobníku v časovém úseku od předposledního záznamu k poslednímu</t>
  </si>
  <si>
    <t>a teploty studené vody 10 stupňů,</t>
  </si>
  <si>
    <t>jelikož se neměří teplota vody vycházející z tlakové nádoby, uvažoval jsem právě s průměrnou teplotou</t>
  </si>
  <si>
    <t>v zásobníku, která při větších odběrech předpokládám není totožná s odcházející vodou, vypočtené získané teplo tedy správná hodnota</t>
  </si>
  <si>
    <t>é teplo tedy není zcela přesná hodnota</t>
  </si>
  <si>
    <t xml:space="preserve">a přesná hodnota  </t>
  </si>
  <si>
    <t>bude pravděpodobně nižší</t>
  </si>
  <si>
    <t>Q=4 723,683 MJ</t>
  </si>
  <si>
    <t>výhřevnost plynu   34 MJ/m3</t>
  </si>
  <si>
    <t>potřebné množství plynu  139 m3</t>
  </si>
  <si>
    <t>1 m3 = 4,5 Kč</t>
  </si>
  <si>
    <t>626 Kč ušetřených ?    Velmi zhruba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</si>
</sst>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d/m"/>
  </numFmts>
  <fonts count="7">
    <font>
      <sz val="10"/>
      <name val="Arial CE"/>
      <family val="0"/>
    </font>
    <font>
      <sz val="8"/>
      <name val="Arial CE"/>
      <family val="2"/>
    </font>
    <font>
      <sz val="11.5"/>
      <name val="Arial CE"/>
      <family val="0"/>
    </font>
    <font>
      <sz val="8.25"/>
      <name val="Arial CE"/>
      <family val="2"/>
    </font>
    <font>
      <sz val="15.25"/>
      <name val="Arial CE"/>
      <family val="0"/>
    </font>
    <font>
      <sz val="16.5"/>
      <name val="Arial CE"/>
      <family val="0"/>
    </font>
    <font>
      <sz val="14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16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20" fontId="0" fillId="0" borderId="0" xfId="0" applyNumberFormat="1" applyFill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165" fontId="0" fillId="0" borderId="0" xfId="0" applyNumberFormat="1" applyFill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Květen!#REF!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Květen!$A$18:$A$27</c:f>
              <c:strCache>
                <c:ptCount val="1"/>
                <c:pt idx="0">
                  <c:v>36657</c:v>
                </c:pt>
              </c:strCache>
            </c:strRef>
          </c:cat>
          <c:val>
            <c:numRef>
              <c:f>Květen!#REF!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38829"/>
        <c:axId val="46678550"/>
      </c:lineChart>
      <c:dateAx>
        <c:axId val="6483882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678550"/>
        <c:crosses val="autoZero"/>
        <c:auto val="0"/>
        <c:noMultiLvlLbl val="0"/>
      </c:dateAx>
      <c:valAx>
        <c:axId val="46678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Červen!$D$1</c:f>
              <c:strCache>
                <c:ptCount val="1"/>
                <c:pt idx="0">
                  <c:v>odebraná ohřátá voda ze zásobníku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Červen!$A$2:$A$15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Červen!$D$2:$D$15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7453767"/>
        <c:axId val="22866176"/>
      </c:barChart>
      <c:lineChart>
        <c:grouping val="standard"/>
        <c:varyColors val="0"/>
        <c:ser>
          <c:idx val="1"/>
          <c:order val="1"/>
          <c:tx>
            <c:strRef>
              <c:f>Červen!$E$1</c:f>
              <c:strCache>
                <c:ptCount val="1"/>
                <c:pt idx="0">
                  <c:v>teplota v zásobníku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Červen!$A$2:$A$15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Červen!$E$2:$E$15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468993"/>
        <c:axId val="40220938"/>
      </c:lineChart>
      <c:catAx>
        <c:axId val="4468993"/>
        <c:scaling>
          <c:orientation val="minMax"/>
        </c:scaling>
        <c:axPos val="b"/>
        <c:majorGridlines/>
        <c:minorGridlines/>
        <c:delete val="0"/>
        <c:numFmt formatCode="d/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68993"/>
        <c:crossesAt val="1"/>
        <c:crossBetween val="between"/>
        <c:dispUnits/>
      </c:valAx>
      <c:catAx>
        <c:axId val="17453767"/>
        <c:scaling>
          <c:orientation val="minMax"/>
        </c:scaling>
        <c:axPos val="b"/>
        <c:delete val="1"/>
        <c:majorTickMark val="out"/>
        <c:minorTickMark val="none"/>
        <c:tickLblPos val="nextTo"/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4537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25"/>
          <c:y val="0.01"/>
          <c:w val="0.3665"/>
          <c:h val="0.18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Červenec!$D$1</c:f>
              <c:strCache>
                <c:ptCount val="1"/>
                <c:pt idx="0">
                  <c:v>odebraná ohřátá voda ze zásobníku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Červenec!$A$2:$B$14</c:f>
              <c:multiLvlStrCache/>
            </c:multiLvlStrRef>
          </c:cat>
          <c:val>
            <c:numRef>
              <c:f>Červenec!$D$2:$D$14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6444123"/>
        <c:axId val="36670516"/>
      </c:barChart>
      <c:lineChart>
        <c:grouping val="standard"/>
        <c:varyColors val="0"/>
        <c:ser>
          <c:idx val="1"/>
          <c:order val="1"/>
          <c:tx>
            <c:strRef>
              <c:f>Červenec!$E$1</c:f>
              <c:strCache>
                <c:ptCount val="1"/>
                <c:pt idx="0">
                  <c:v>teplota v zásobníku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Červenec!$A$2:$B$14</c:f>
              <c:multiLvlStrCache/>
            </c:multiLvlStrRef>
          </c:cat>
          <c:val>
            <c:numRef>
              <c:f>Červenec!$E$2:$E$14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599189"/>
        <c:crossesAt val="1"/>
        <c:crossBetween val="between"/>
        <c:dispUnits/>
      </c:valAx>
      <c:catAx>
        <c:axId val="2644412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4441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80</xdr:row>
      <xdr:rowOff>76200</xdr:rowOff>
    </xdr:from>
    <xdr:to>
      <xdr:col>17</xdr:col>
      <xdr:colOff>628650</xdr:colOff>
      <xdr:row>93</xdr:row>
      <xdr:rowOff>104775</xdr:rowOff>
    </xdr:to>
    <xdr:graphicFrame>
      <xdr:nvGraphicFramePr>
        <xdr:cNvPr id="1" name="Chart 3"/>
        <xdr:cNvGraphicFramePr/>
      </xdr:nvGraphicFramePr>
      <xdr:xfrm>
        <a:off x="6648450" y="13839825"/>
        <a:ext cx="58959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133350</xdr:rowOff>
    </xdr:from>
    <xdr:to>
      <xdr:col>7</xdr:col>
      <xdr:colOff>647700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5725" y="3857625"/>
        <a:ext cx="5362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13</xdr:col>
      <xdr:colOff>57150</xdr:colOff>
      <xdr:row>32</xdr:row>
      <xdr:rowOff>104775</xdr:rowOff>
    </xdr:to>
    <xdr:graphicFrame>
      <xdr:nvGraphicFramePr>
        <xdr:cNvPr id="1" name="Chart 3"/>
        <xdr:cNvGraphicFramePr/>
      </xdr:nvGraphicFramePr>
      <xdr:xfrm>
        <a:off x="76200" y="3543300"/>
        <a:ext cx="8896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J1">
      <selection activeCell="P42" sqref="P42"/>
    </sheetView>
  </sheetViews>
  <sheetFormatPr defaultColWidth="9.00390625" defaultRowHeight="12.75"/>
  <cols>
    <col min="3" max="5" width="9.75390625" style="0" customWidth="1"/>
    <col min="14" max="14" width="10.125" style="0" customWidth="1"/>
  </cols>
  <sheetData>
    <row r="1" spans="1:17" ht="76.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8">
        <v>36646</v>
      </c>
      <c r="B2" s="21">
        <v>0.5319444444444444</v>
      </c>
      <c r="C2" s="6">
        <v>1.056</v>
      </c>
      <c r="D2" s="11"/>
      <c r="E2">
        <v>41.5</v>
      </c>
      <c r="F2" s="5"/>
      <c r="G2">
        <v>1.237</v>
      </c>
      <c r="H2" s="17"/>
      <c r="I2" s="3"/>
      <c r="J2" s="3"/>
      <c r="K2">
        <v>43.1</v>
      </c>
      <c r="L2">
        <v>35.4</v>
      </c>
      <c r="M2">
        <f aca="true" t="shared" si="0" ref="M2:M17">K2-L2</f>
        <v>7.700000000000003</v>
      </c>
      <c r="N2" s="4"/>
      <c r="O2" s="4"/>
      <c r="P2">
        <v>1</v>
      </c>
      <c r="Q2" s="20"/>
    </row>
    <row r="3" spans="1:17" ht="12.75">
      <c r="A3" s="8">
        <v>36647</v>
      </c>
      <c r="B3" s="21">
        <v>0.4083333333333334</v>
      </c>
      <c r="C3" s="6">
        <v>1.35</v>
      </c>
      <c r="D3">
        <f>C3-C2</f>
        <v>0.29400000000000004</v>
      </c>
      <c r="E3">
        <v>33.9</v>
      </c>
      <c r="F3" s="3">
        <f aca="true" t="shared" si="1" ref="F3:F18">E3-E2</f>
        <v>-7.600000000000001</v>
      </c>
      <c r="G3">
        <v>3.616</v>
      </c>
      <c r="H3" s="6">
        <f>G3-G2</f>
        <v>2.379</v>
      </c>
      <c r="I3" s="3"/>
      <c r="J3" s="3"/>
      <c r="K3">
        <v>28.8</v>
      </c>
      <c r="L3">
        <v>27.8</v>
      </c>
      <c r="M3">
        <f t="shared" si="0"/>
        <v>1</v>
      </c>
      <c r="N3" s="4"/>
      <c r="O3" s="4"/>
      <c r="P3">
        <v>1</v>
      </c>
      <c r="Q3" s="20">
        <f>ROUND(PRODUCT(PRODUCT(D3,1000),4.2,SUM(AVERAGE(E3,E2),-10)),0)</f>
        <v>34204</v>
      </c>
    </row>
    <row r="4" spans="2:17" ht="12.75">
      <c r="B4" s="21">
        <v>0.4166666666666667</v>
      </c>
      <c r="C4" s="6">
        <v>1.352</v>
      </c>
      <c r="D4">
        <f>C4-C3</f>
        <v>0.0020000000000000018</v>
      </c>
      <c r="E4">
        <v>33.7</v>
      </c>
      <c r="F4" s="3">
        <f t="shared" si="1"/>
        <v>-0.19999999999999574</v>
      </c>
      <c r="H4" s="6"/>
      <c r="I4" s="3"/>
      <c r="J4" s="3"/>
      <c r="K4" s="3">
        <v>31</v>
      </c>
      <c r="L4">
        <v>29.5</v>
      </c>
      <c r="M4">
        <f t="shared" si="0"/>
        <v>1.5</v>
      </c>
      <c r="N4" s="4"/>
      <c r="O4" s="4"/>
      <c r="P4">
        <v>1</v>
      </c>
      <c r="Q4" s="20">
        <f>ROUND(PRODUCT(PRODUCT(D4,1000),4.2,SUM(AVERAGE(E4,E3),-10)),0)</f>
        <v>200</v>
      </c>
    </row>
    <row r="5" spans="1:17" ht="12.75">
      <c r="A5" s="8">
        <v>36648</v>
      </c>
      <c r="B5" s="21">
        <v>0.4388888888888889</v>
      </c>
      <c r="C5" s="6">
        <v>1.616</v>
      </c>
      <c r="D5">
        <f>C5-C4</f>
        <v>0.264</v>
      </c>
      <c r="E5">
        <v>36.7</v>
      </c>
      <c r="F5" s="3">
        <f t="shared" si="1"/>
        <v>3</v>
      </c>
      <c r="G5" s="6">
        <v>7.17</v>
      </c>
      <c r="H5" s="6">
        <f>G5-G3</f>
        <v>3.554</v>
      </c>
      <c r="I5" s="3"/>
      <c r="J5" s="3"/>
      <c r="K5" s="3">
        <v>29</v>
      </c>
      <c r="L5">
        <v>28.9</v>
      </c>
      <c r="M5">
        <f t="shared" si="0"/>
        <v>0.10000000000000142</v>
      </c>
      <c r="N5" s="4"/>
      <c r="O5" s="4"/>
      <c r="P5">
        <v>1</v>
      </c>
      <c r="Q5" s="20">
        <f>ROUND(PRODUCT(PRODUCT(D5,1000),4.2,SUM(AVERAGE(E5,E4),-10)),0)</f>
        <v>27942</v>
      </c>
    </row>
    <row r="6" spans="2:17" ht="12.75">
      <c r="B6" s="21">
        <v>0.4486111111111111</v>
      </c>
      <c r="D6" s="11"/>
      <c r="E6">
        <v>36.6</v>
      </c>
      <c r="F6" s="3">
        <f t="shared" si="1"/>
        <v>-0.10000000000000142</v>
      </c>
      <c r="G6" s="6">
        <v>7.23</v>
      </c>
      <c r="H6" s="6">
        <f>G6-G5</f>
        <v>0.0600000000000005</v>
      </c>
      <c r="I6" s="3">
        <v>120.4</v>
      </c>
      <c r="J6" s="3"/>
      <c r="K6">
        <v>28.2</v>
      </c>
      <c r="L6">
        <v>28.5</v>
      </c>
      <c r="M6">
        <f t="shared" si="0"/>
        <v>-0.3000000000000007</v>
      </c>
      <c r="N6" s="4"/>
      <c r="O6" s="4"/>
      <c r="P6">
        <v>0</v>
      </c>
      <c r="Q6" s="20"/>
    </row>
    <row r="7" spans="1:17" ht="12.75">
      <c r="A7" s="8">
        <v>36649</v>
      </c>
      <c r="B7" s="21">
        <v>0.5625</v>
      </c>
      <c r="D7" s="11"/>
      <c r="E7">
        <v>33.5</v>
      </c>
      <c r="F7" s="3">
        <f t="shared" si="1"/>
        <v>-3.1000000000000014</v>
      </c>
      <c r="G7" s="6">
        <v>7.07</v>
      </c>
      <c r="H7" s="6">
        <f>G7-G6</f>
        <v>-0.16000000000000014</v>
      </c>
      <c r="I7" s="3"/>
      <c r="J7" s="3"/>
      <c r="K7">
        <v>39.9</v>
      </c>
      <c r="L7">
        <v>37.4</v>
      </c>
      <c r="M7">
        <f t="shared" si="0"/>
        <v>2.5</v>
      </c>
      <c r="N7" s="4"/>
      <c r="O7" s="4"/>
      <c r="Q7" s="20"/>
    </row>
    <row r="8" spans="1:17" ht="12.75">
      <c r="A8" s="8">
        <v>36650</v>
      </c>
      <c r="B8" s="21">
        <v>0.36944444444444446</v>
      </c>
      <c r="D8" s="11"/>
      <c r="E8">
        <v>30.9</v>
      </c>
      <c r="F8" s="3">
        <f t="shared" si="1"/>
        <v>-2.6000000000000014</v>
      </c>
      <c r="H8" s="6"/>
      <c r="I8" s="3"/>
      <c r="J8" s="3"/>
      <c r="K8">
        <v>19.7</v>
      </c>
      <c r="L8">
        <v>19.3</v>
      </c>
      <c r="M8">
        <f t="shared" si="0"/>
        <v>0.3999999999999986</v>
      </c>
      <c r="N8" s="4"/>
      <c r="O8" s="4"/>
      <c r="Q8" s="20"/>
    </row>
    <row r="9" spans="2:17" ht="12.75">
      <c r="B9" s="21">
        <v>0.5513888888888888</v>
      </c>
      <c r="D9" s="11"/>
      <c r="E9" s="3">
        <v>30</v>
      </c>
      <c r="F9" s="3">
        <f t="shared" si="1"/>
        <v>-0.8999999999999986</v>
      </c>
      <c r="G9" s="6">
        <v>14.17</v>
      </c>
      <c r="H9" s="6">
        <f>G9-G7</f>
        <v>7.1</v>
      </c>
      <c r="I9" s="3">
        <v>121.1</v>
      </c>
      <c r="J9" s="3">
        <f>I9-I6</f>
        <v>0.6999999999999886</v>
      </c>
      <c r="K9">
        <v>36.3</v>
      </c>
      <c r="L9">
        <v>33.8</v>
      </c>
      <c r="M9">
        <f t="shared" si="0"/>
        <v>2.5</v>
      </c>
      <c r="N9" s="4"/>
      <c r="O9" s="4"/>
      <c r="P9">
        <v>1</v>
      </c>
      <c r="Q9" s="20"/>
    </row>
    <row r="10" spans="1:17" ht="12.75">
      <c r="A10" s="8">
        <v>36652</v>
      </c>
      <c r="B10" s="21">
        <v>0.4930555555555556</v>
      </c>
      <c r="D10" s="11"/>
      <c r="E10">
        <v>35.3</v>
      </c>
      <c r="F10" s="3">
        <f t="shared" si="1"/>
        <v>5.299999999999997</v>
      </c>
      <c r="H10" s="6"/>
      <c r="I10" s="3"/>
      <c r="J10" s="3"/>
      <c r="K10">
        <v>41.2</v>
      </c>
      <c r="L10">
        <v>38.7</v>
      </c>
      <c r="M10">
        <f t="shared" si="0"/>
        <v>2.5</v>
      </c>
      <c r="N10" s="4"/>
      <c r="O10" s="4"/>
      <c r="P10">
        <v>1</v>
      </c>
      <c r="Q10" s="20"/>
    </row>
    <row r="11" spans="2:17" ht="12.75">
      <c r="B11" s="21">
        <v>0.625</v>
      </c>
      <c r="D11" s="11"/>
      <c r="E11">
        <v>39.7</v>
      </c>
      <c r="F11" s="3">
        <f t="shared" si="1"/>
        <v>4.400000000000006</v>
      </c>
      <c r="G11" s="6">
        <v>19.75</v>
      </c>
      <c r="H11" s="6">
        <f>G11-G9</f>
        <v>5.58</v>
      </c>
      <c r="I11" s="3">
        <v>121.6</v>
      </c>
      <c r="J11" s="3">
        <f>I11-I9</f>
        <v>0.5</v>
      </c>
      <c r="K11">
        <v>44.2</v>
      </c>
      <c r="L11">
        <v>43.9</v>
      </c>
      <c r="M11">
        <f t="shared" si="0"/>
        <v>0.30000000000000426</v>
      </c>
      <c r="N11" s="4"/>
      <c r="O11" s="4"/>
      <c r="P11">
        <v>1</v>
      </c>
      <c r="Q11" s="20"/>
    </row>
    <row r="12" spans="2:17" ht="12.75">
      <c r="B12" s="22"/>
      <c r="D12" s="11"/>
      <c r="E12">
        <v>39.9</v>
      </c>
      <c r="F12" s="3">
        <f t="shared" si="1"/>
        <v>0.19999999999999574</v>
      </c>
      <c r="H12" s="6"/>
      <c r="I12" s="3"/>
      <c r="J12" s="3"/>
      <c r="K12">
        <v>44.7</v>
      </c>
      <c r="L12">
        <v>43.7</v>
      </c>
      <c r="M12">
        <f t="shared" si="0"/>
        <v>1</v>
      </c>
      <c r="N12">
        <v>28.7</v>
      </c>
      <c r="O12">
        <v>17.1</v>
      </c>
      <c r="P12">
        <v>0</v>
      </c>
      <c r="Q12" s="20"/>
    </row>
    <row r="13" spans="2:17" ht="12.75">
      <c r="B13" s="21">
        <v>0.6597222222222222</v>
      </c>
      <c r="D13" s="11"/>
      <c r="E13">
        <v>41.2</v>
      </c>
      <c r="F13" s="3">
        <f t="shared" si="1"/>
        <v>1.3000000000000043</v>
      </c>
      <c r="G13" s="6"/>
      <c r="H13" s="6"/>
      <c r="I13" s="3">
        <v>121.7</v>
      </c>
      <c r="J13" s="3">
        <f>I13-I11</f>
        <v>0.10000000000000853</v>
      </c>
      <c r="K13">
        <v>45.7</v>
      </c>
      <c r="L13">
        <v>45.1</v>
      </c>
      <c r="M13">
        <f t="shared" si="0"/>
        <v>0.6000000000000014</v>
      </c>
      <c r="N13">
        <v>31.3</v>
      </c>
      <c r="O13" s="3">
        <v>17</v>
      </c>
      <c r="Q13" s="20"/>
    </row>
    <row r="14" spans="1:17" ht="12.75">
      <c r="A14" s="8">
        <v>36653</v>
      </c>
      <c r="B14" s="21">
        <v>0.3680555555555556</v>
      </c>
      <c r="D14" s="11"/>
      <c r="E14">
        <v>39.1</v>
      </c>
      <c r="F14" s="3">
        <f t="shared" si="1"/>
        <v>-2.1000000000000014</v>
      </c>
      <c r="G14" s="6">
        <v>20.44</v>
      </c>
      <c r="H14" s="6">
        <f>G14-G11</f>
        <v>0.6900000000000013</v>
      </c>
      <c r="I14" s="3"/>
      <c r="J14" s="3"/>
      <c r="K14" s="3">
        <v>18</v>
      </c>
      <c r="L14">
        <v>17.6</v>
      </c>
      <c r="M14">
        <f t="shared" si="0"/>
        <v>0.3999999999999986</v>
      </c>
      <c r="N14">
        <v>34.7</v>
      </c>
      <c r="O14">
        <v>16.7</v>
      </c>
      <c r="Q14" s="20"/>
    </row>
    <row r="15" spans="1:17" ht="12.75">
      <c r="A15" s="8"/>
      <c r="B15" s="21">
        <v>0.5506944444444445</v>
      </c>
      <c r="C15">
        <v>1.961</v>
      </c>
      <c r="D15" s="23">
        <f>C15-C5</f>
        <v>0.345</v>
      </c>
      <c r="E15">
        <v>38.3</v>
      </c>
      <c r="F15" s="3">
        <f t="shared" si="1"/>
        <v>-0.8000000000000043</v>
      </c>
      <c r="G15">
        <v>20.443</v>
      </c>
      <c r="H15" s="6">
        <f>G15-G14</f>
        <v>0.0030000000000001137</v>
      </c>
      <c r="I15" s="3">
        <v>121.7</v>
      </c>
      <c r="J15" s="3">
        <f>I15-I13</f>
        <v>0</v>
      </c>
      <c r="K15" s="3">
        <v>18</v>
      </c>
      <c r="L15">
        <v>18.7</v>
      </c>
      <c r="M15">
        <f t="shared" si="0"/>
        <v>-0.6999999999999993</v>
      </c>
      <c r="N15">
        <v>26.2</v>
      </c>
      <c r="O15">
        <v>15.7</v>
      </c>
      <c r="P15">
        <v>0</v>
      </c>
      <c r="Q15" s="20">
        <f>ROUND(PRODUCT(PRODUCT(D15,1000),4.2,SUM(AVERAGE(E15,E14),-10)),0)</f>
        <v>41586</v>
      </c>
    </row>
    <row r="16" spans="1:17" ht="12.75">
      <c r="A16" s="8">
        <v>36655</v>
      </c>
      <c r="B16" s="21">
        <v>0.6770833333333334</v>
      </c>
      <c r="C16" s="6">
        <v>2.31</v>
      </c>
      <c r="D16" s="23">
        <f>C16-C15</f>
        <v>0.349</v>
      </c>
      <c r="E16">
        <v>34.7</v>
      </c>
      <c r="F16" s="3">
        <f t="shared" si="1"/>
        <v>-3.5999999999999943</v>
      </c>
      <c r="G16" s="6">
        <v>24</v>
      </c>
      <c r="H16" s="6">
        <f>G16-G15</f>
        <v>3.5569999999999986</v>
      </c>
      <c r="I16" s="3">
        <v>122</v>
      </c>
      <c r="J16" s="3">
        <f>I16-I15</f>
        <v>0.29999999999999716</v>
      </c>
      <c r="K16">
        <v>39.5</v>
      </c>
      <c r="L16">
        <v>38.7</v>
      </c>
      <c r="M16">
        <f t="shared" si="0"/>
        <v>0.7999999999999972</v>
      </c>
      <c r="N16">
        <v>31.8</v>
      </c>
      <c r="O16">
        <v>16.7</v>
      </c>
      <c r="P16">
        <v>1</v>
      </c>
      <c r="Q16" s="20">
        <f>ROUND(PRODUCT(PRODUCT(D16,1000),4.2,SUM(AVERAGE(E16,E15),-10)),0)</f>
        <v>38844</v>
      </c>
    </row>
    <row r="17" spans="1:17" ht="12.75">
      <c r="A17" s="8">
        <v>36656</v>
      </c>
      <c r="B17" s="21">
        <v>0.375</v>
      </c>
      <c r="D17" s="11"/>
      <c r="E17">
        <v>34.5</v>
      </c>
      <c r="F17" s="3">
        <f t="shared" si="1"/>
        <v>-0.20000000000000284</v>
      </c>
      <c r="G17">
        <v>24.687</v>
      </c>
      <c r="H17" s="6">
        <f>G17-G16</f>
        <v>0.6870000000000012</v>
      </c>
      <c r="I17" s="3">
        <v>122.1</v>
      </c>
      <c r="J17" s="3">
        <f>I17-I16</f>
        <v>0.09999999999999432</v>
      </c>
      <c r="K17">
        <v>20.6</v>
      </c>
      <c r="L17">
        <v>20.3</v>
      </c>
      <c r="M17">
        <f t="shared" si="0"/>
        <v>0.3000000000000007</v>
      </c>
      <c r="N17">
        <v>34.1</v>
      </c>
      <c r="O17">
        <v>19.2</v>
      </c>
      <c r="Q17" s="20"/>
    </row>
    <row r="18" spans="1:17" ht="12.75">
      <c r="A18" s="8">
        <v>36657</v>
      </c>
      <c r="B18" s="9">
        <v>0.34375</v>
      </c>
      <c r="D18" s="10"/>
      <c r="E18" s="10">
        <v>40.7</v>
      </c>
      <c r="F18" s="3">
        <f t="shared" si="1"/>
        <v>6.200000000000003</v>
      </c>
      <c r="G18">
        <v>27.734</v>
      </c>
      <c r="H18" s="6">
        <f>G18-G17</f>
        <v>3.0470000000000006</v>
      </c>
      <c r="I18" s="3">
        <v>122.4</v>
      </c>
      <c r="J18" s="3">
        <f>I18-I17</f>
        <v>0.30000000000001137</v>
      </c>
      <c r="K18">
        <v>20.6</v>
      </c>
      <c r="L18">
        <v>20.3</v>
      </c>
      <c r="M18">
        <f>K18-L18</f>
        <v>0.3000000000000007</v>
      </c>
      <c r="N18">
        <v>39.3</v>
      </c>
      <c r="O18">
        <v>19.5</v>
      </c>
      <c r="P18">
        <v>0</v>
      </c>
      <c r="Q18" s="20"/>
    </row>
    <row r="19" spans="1:17" ht="12.75">
      <c r="A19" s="8">
        <v>36657</v>
      </c>
      <c r="B19" s="9">
        <v>0.5625</v>
      </c>
      <c r="D19" s="10">
        <f>IF(ISBLANK(#REF!),$C$19-$C$1,IF(ISBLANK($C$19),"",$C$19-#REF!))</f>
      </c>
      <c r="E19" s="10">
        <v>38.7</v>
      </c>
      <c r="F19" s="3">
        <f>E19-E18</f>
        <v>-2</v>
      </c>
      <c r="G19">
        <v>28.392</v>
      </c>
      <c r="H19" s="6">
        <f aca="true" t="shared" si="2" ref="H19:H35">G19-G18</f>
        <v>0.6579999999999977</v>
      </c>
      <c r="I19" s="3"/>
      <c r="J19" s="3"/>
      <c r="K19">
        <v>40.6</v>
      </c>
      <c r="L19">
        <v>37.4</v>
      </c>
      <c r="M19">
        <f aca="true" t="shared" si="3" ref="M19:M35">K19-L19</f>
        <v>3.200000000000003</v>
      </c>
      <c r="N19" s="3">
        <v>28</v>
      </c>
      <c r="O19">
        <v>17.2</v>
      </c>
      <c r="Q19" s="20"/>
    </row>
    <row r="20" spans="1:17" ht="12.75">
      <c r="A20" s="8">
        <v>36658</v>
      </c>
      <c r="B20" s="9">
        <v>0.3541666666666667</v>
      </c>
      <c r="C20">
        <v>2.456</v>
      </c>
      <c r="D20" s="14">
        <f>C20-C16</f>
        <v>0.1459999999999999</v>
      </c>
      <c r="E20" s="10">
        <v>34.2</v>
      </c>
      <c r="F20">
        <f aca="true" t="shared" si="4" ref="F20:F35">E20-E19</f>
        <v>-4.5</v>
      </c>
      <c r="G20">
        <v>28.599</v>
      </c>
      <c r="H20" s="6">
        <f t="shared" si="2"/>
        <v>0.20700000000000074</v>
      </c>
      <c r="I20" s="3">
        <v>122.5</v>
      </c>
      <c r="J20" s="3">
        <f>I20-I18</f>
        <v>0.09999999999999432</v>
      </c>
      <c r="K20">
        <v>20.7</v>
      </c>
      <c r="L20">
        <v>20.9</v>
      </c>
      <c r="M20">
        <f t="shared" si="3"/>
        <v>-0.1999999999999993</v>
      </c>
      <c r="N20">
        <v>35.7</v>
      </c>
      <c r="O20" s="3">
        <v>17</v>
      </c>
      <c r="P20">
        <v>0</v>
      </c>
      <c r="Q20" s="20">
        <f>ROUND(PRODUCT(PRODUCT(D20,1000),4.2,SUM(AVERAGE(E20,E19),-10)),0)</f>
        <v>16219</v>
      </c>
    </row>
    <row r="21" spans="1:17" ht="12.75">
      <c r="A21" s="8">
        <v>36659</v>
      </c>
      <c r="B21" s="9">
        <v>0.3333333333333333</v>
      </c>
      <c r="C21" s="6">
        <v>2.62</v>
      </c>
      <c r="D21" s="10">
        <f aca="true" t="shared" si="5" ref="D21:D35">IF(ISBLANK($C20),$C21-$C19,IF(ISBLANK($C21),"",$C21-$C20))</f>
        <v>0.16400000000000015</v>
      </c>
      <c r="E21" s="10">
        <v>35.3</v>
      </c>
      <c r="F21">
        <f t="shared" si="4"/>
        <v>1.0999999999999943</v>
      </c>
      <c r="G21">
        <v>31.453</v>
      </c>
      <c r="H21" s="6">
        <f t="shared" si="2"/>
        <v>2.853999999999999</v>
      </c>
      <c r="I21" s="3">
        <v>122.8</v>
      </c>
      <c r="J21" s="3">
        <f>I21-I20</f>
        <v>0.29999999999999716</v>
      </c>
      <c r="K21">
        <v>20.2</v>
      </c>
      <c r="L21" s="3">
        <v>20</v>
      </c>
      <c r="M21">
        <f t="shared" si="3"/>
        <v>0.1999999999999993</v>
      </c>
      <c r="N21">
        <v>26.6</v>
      </c>
      <c r="O21">
        <v>19.1</v>
      </c>
      <c r="P21">
        <v>0</v>
      </c>
      <c r="Q21" s="20">
        <f aca="true" t="shared" si="6" ref="Q21:Q35">ROUND(PRODUCT(PRODUCT(D21,1000),4.2,SUM(AVERAGE(E21,E20),-10)),0)</f>
        <v>17048</v>
      </c>
    </row>
    <row r="22" spans="1:17" ht="12.75">
      <c r="A22" s="8">
        <v>36659</v>
      </c>
      <c r="B22" s="9">
        <v>0.6458333333333334</v>
      </c>
      <c r="D22" s="10">
        <f t="shared" si="5"/>
      </c>
      <c r="E22" s="10">
        <v>37.2</v>
      </c>
      <c r="F22">
        <f t="shared" si="4"/>
        <v>1.9000000000000057</v>
      </c>
      <c r="G22">
        <v>33.237</v>
      </c>
      <c r="H22" s="6">
        <f t="shared" si="2"/>
        <v>1.7840000000000025</v>
      </c>
      <c r="I22" s="3">
        <v>122.9</v>
      </c>
      <c r="J22" s="3">
        <f aca="true" t="shared" si="7" ref="J22:J35">I22-I21</f>
        <v>0.10000000000000853</v>
      </c>
      <c r="K22">
        <v>43.7</v>
      </c>
      <c r="L22">
        <v>41.1</v>
      </c>
      <c r="M22">
        <f t="shared" si="3"/>
        <v>2.6000000000000014</v>
      </c>
      <c r="N22">
        <v>21.3</v>
      </c>
      <c r="O22">
        <v>17.8</v>
      </c>
      <c r="P22">
        <v>1</v>
      </c>
      <c r="Q22" s="20"/>
    </row>
    <row r="23" spans="1:17" ht="12.75">
      <c r="A23" s="8">
        <v>36660</v>
      </c>
      <c r="B23" s="9">
        <v>0.375</v>
      </c>
      <c r="C23">
        <v>2.911</v>
      </c>
      <c r="D23" s="10">
        <f t="shared" si="5"/>
        <v>0.2909999999999999</v>
      </c>
      <c r="E23" s="10">
        <v>32.2</v>
      </c>
      <c r="F23" s="3">
        <f t="shared" si="4"/>
        <v>-5</v>
      </c>
      <c r="G23" s="6">
        <v>34.33</v>
      </c>
      <c r="H23" s="6">
        <f t="shared" si="2"/>
        <v>1.0929999999999964</v>
      </c>
      <c r="I23" s="3">
        <v>123</v>
      </c>
      <c r="J23" s="3">
        <f t="shared" si="7"/>
        <v>0.09999999999999432</v>
      </c>
      <c r="K23">
        <v>19.5</v>
      </c>
      <c r="L23">
        <v>19.1</v>
      </c>
      <c r="M23">
        <f t="shared" si="3"/>
        <v>0.3999999999999986</v>
      </c>
      <c r="N23">
        <v>24.7</v>
      </c>
      <c r="O23">
        <v>14.7</v>
      </c>
      <c r="P23">
        <v>0</v>
      </c>
      <c r="Q23" s="20">
        <f t="shared" si="6"/>
        <v>30188</v>
      </c>
    </row>
    <row r="24" spans="1:17" ht="12.75">
      <c r="A24" s="8">
        <v>36663</v>
      </c>
      <c r="B24" s="9">
        <v>0.3229166666666667</v>
      </c>
      <c r="C24">
        <v>3.112</v>
      </c>
      <c r="D24" s="10">
        <f t="shared" si="5"/>
        <v>0.20100000000000007</v>
      </c>
      <c r="E24" s="12">
        <v>34</v>
      </c>
      <c r="F24">
        <f t="shared" si="4"/>
        <v>1.7999999999999972</v>
      </c>
      <c r="G24">
        <v>40.339</v>
      </c>
      <c r="H24" s="6">
        <f t="shared" si="2"/>
        <v>6.009</v>
      </c>
      <c r="I24" s="3">
        <v>123.6</v>
      </c>
      <c r="J24" s="3">
        <f t="shared" si="7"/>
        <v>0.5999999999999943</v>
      </c>
      <c r="K24">
        <v>17.1</v>
      </c>
      <c r="L24">
        <v>16.7</v>
      </c>
      <c r="M24">
        <f t="shared" si="3"/>
        <v>0.40000000000000213</v>
      </c>
      <c r="N24">
        <v>27.7</v>
      </c>
      <c r="O24">
        <v>27.4</v>
      </c>
      <c r="P24">
        <v>0</v>
      </c>
      <c r="Q24" s="20">
        <f t="shared" si="6"/>
        <v>19501</v>
      </c>
    </row>
    <row r="25" spans="1:17" ht="12.75">
      <c r="A25" s="8">
        <v>36664</v>
      </c>
      <c r="B25" s="9">
        <v>0.3333333333333333</v>
      </c>
      <c r="C25">
        <v>3.321</v>
      </c>
      <c r="D25" s="10">
        <f t="shared" si="5"/>
        <v>0.20900000000000007</v>
      </c>
      <c r="E25" s="10">
        <v>40.5</v>
      </c>
      <c r="F25">
        <f t="shared" si="4"/>
        <v>6.5</v>
      </c>
      <c r="G25">
        <v>43.524</v>
      </c>
      <c r="H25" s="6">
        <f t="shared" si="2"/>
        <v>3.1850000000000023</v>
      </c>
      <c r="I25" s="3">
        <v>123.9</v>
      </c>
      <c r="J25" s="3">
        <f t="shared" si="7"/>
        <v>0.30000000000001137</v>
      </c>
      <c r="K25">
        <v>18.6</v>
      </c>
      <c r="L25">
        <v>18.3</v>
      </c>
      <c r="M25">
        <f t="shared" si="3"/>
        <v>0.3000000000000007</v>
      </c>
      <c r="N25">
        <v>36.8</v>
      </c>
      <c r="O25">
        <v>29.1</v>
      </c>
      <c r="P25">
        <v>0</v>
      </c>
      <c r="Q25" s="20">
        <f t="shared" si="6"/>
        <v>23920</v>
      </c>
    </row>
    <row r="26" spans="1:17" ht="12.75">
      <c r="A26" s="8">
        <v>36664</v>
      </c>
      <c r="B26" s="9">
        <v>0.5104166666666666</v>
      </c>
      <c r="D26" s="10">
        <f t="shared" si="5"/>
      </c>
      <c r="E26" s="12">
        <v>38</v>
      </c>
      <c r="F26">
        <f t="shared" si="4"/>
        <v>-2.5</v>
      </c>
      <c r="G26">
        <v>43.524</v>
      </c>
      <c r="H26" s="6">
        <f t="shared" si="2"/>
        <v>0</v>
      </c>
      <c r="I26" s="3">
        <v>123.9</v>
      </c>
      <c r="J26" s="3">
        <f t="shared" si="7"/>
        <v>0</v>
      </c>
      <c r="K26">
        <v>19.3</v>
      </c>
      <c r="L26">
        <v>19.1</v>
      </c>
      <c r="M26">
        <f t="shared" si="3"/>
        <v>0.1999999999999993</v>
      </c>
      <c r="N26">
        <v>32.8</v>
      </c>
      <c r="O26">
        <v>29.4</v>
      </c>
      <c r="P26">
        <v>0</v>
      </c>
      <c r="Q26" s="20"/>
    </row>
    <row r="27" spans="1:17" ht="12.75">
      <c r="A27" s="8">
        <v>36665</v>
      </c>
      <c r="B27" s="9">
        <v>0.4166666666666667</v>
      </c>
      <c r="C27">
        <v>3.584</v>
      </c>
      <c r="D27" s="10">
        <f t="shared" si="5"/>
        <v>0.2629999999999999</v>
      </c>
      <c r="E27" s="10">
        <v>31.4</v>
      </c>
      <c r="F27">
        <f t="shared" si="4"/>
        <v>-6.600000000000001</v>
      </c>
      <c r="G27">
        <v>45.231</v>
      </c>
      <c r="H27" s="6">
        <f t="shared" si="2"/>
        <v>1.7070000000000007</v>
      </c>
      <c r="I27" s="3">
        <v>124.1</v>
      </c>
      <c r="J27" s="3">
        <f t="shared" si="7"/>
        <v>0.19999999999998863</v>
      </c>
      <c r="K27" s="3">
        <v>26</v>
      </c>
      <c r="L27" s="3">
        <v>26</v>
      </c>
      <c r="M27" s="3">
        <f t="shared" si="3"/>
        <v>0</v>
      </c>
      <c r="N27">
        <v>20.2</v>
      </c>
      <c r="O27">
        <v>29.2</v>
      </c>
      <c r="P27">
        <v>1</v>
      </c>
      <c r="Q27" s="20">
        <f t="shared" si="6"/>
        <v>27284</v>
      </c>
    </row>
    <row r="28" spans="1:17" ht="12.75">
      <c r="A28" s="8">
        <v>36666</v>
      </c>
      <c r="B28" s="9">
        <v>0.3333333333333333</v>
      </c>
      <c r="C28">
        <v>3.644</v>
      </c>
      <c r="D28" s="14">
        <f t="shared" si="5"/>
        <v>0.06000000000000005</v>
      </c>
      <c r="E28" s="10">
        <v>41.1</v>
      </c>
      <c r="F28">
        <f t="shared" si="4"/>
        <v>9.700000000000003</v>
      </c>
      <c r="G28">
        <v>48.498</v>
      </c>
      <c r="H28" s="6">
        <f t="shared" si="2"/>
        <v>3.266999999999996</v>
      </c>
      <c r="I28" s="3">
        <v>124.4</v>
      </c>
      <c r="J28" s="3">
        <f t="shared" si="7"/>
        <v>0.30000000000001137</v>
      </c>
      <c r="K28">
        <v>18.9</v>
      </c>
      <c r="L28">
        <v>18.6</v>
      </c>
      <c r="M28">
        <f t="shared" si="3"/>
        <v>0.29999999999999716</v>
      </c>
      <c r="N28">
        <v>19.9</v>
      </c>
      <c r="O28">
        <v>35.8</v>
      </c>
      <c r="P28">
        <v>0</v>
      </c>
      <c r="Q28" s="20">
        <f t="shared" si="6"/>
        <v>6615</v>
      </c>
    </row>
    <row r="29" spans="1:17" ht="12.75">
      <c r="A29" s="8">
        <v>36667</v>
      </c>
      <c r="B29" s="9">
        <v>0.4375</v>
      </c>
      <c r="C29">
        <v>3.798</v>
      </c>
      <c r="D29" s="10">
        <f t="shared" si="5"/>
        <v>0.15399999999999991</v>
      </c>
      <c r="E29" s="10">
        <v>42.7</v>
      </c>
      <c r="F29">
        <f t="shared" si="4"/>
        <v>1.6000000000000014</v>
      </c>
      <c r="G29">
        <v>50.811</v>
      </c>
      <c r="H29" s="6">
        <f t="shared" si="2"/>
        <v>2.3130000000000024</v>
      </c>
      <c r="I29" s="3">
        <v>124.6</v>
      </c>
      <c r="J29" s="3">
        <f t="shared" si="7"/>
        <v>0.19999999999998863</v>
      </c>
      <c r="K29">
        <v>19.8</v>
      </c>
      <c r="L29">
        <v>19.5</v>
      </c>
      <c r="M29">
        <f t="shared" si="3"/>
        <v>0.3000000000000007</v>
      </c>
      <c r="N29">
        <v>36.9</v>
      </c>
      <c r="O29">
        <v>26.9</v>
      </c>
      <c r="P29">
        <v>0</v>
      </c>
      <c r="Q29" s="20">
        <f t="shared" si="6"/>
        <v>20633</v>
      </c>
    </row>
    <row r="30" spans="1:17" ht="12.75">
      <c r="A30" s="8">
        <v>36668</v>
      </c>
      <c r="B30" s="9">
        <v>0.4930555555555556</v>
      </c>
      <c r="C30" s="6">
        <v>3.92</v>
      </c>
      <c r="D30" s="10">
        <f t="shared" si="5"/>
        <v>0.12199999999999989</v>
      </c>
      <c r="E30" s="10">
        <v>38.4</v>
      </c>
      <c r="F30">
        <f t="shared" si="4"/>
        <v>-4.300000000000004</v>
      </c>
      <c r="G30">
        <v>53.625</v>
      </c>
      <c r="H30" s="6">
        <f t="shared" si="2"/>
        <v>2.814</v>
      </c>
      <c r="I30" s="3">
        <v>124.9</v>
      </c>
      <c r="J30" s="3">
        <f t="shared" si="7"/>
        <v>0.30000000000001137</v>
      </c>
      <c r="K30" s="3">
        <v>44</v>
      </c>
      <c r="L30">
        <v>42.5</v>
      </c>
      <c r="M30">
        <f t="shared" si="3"/>
        <v>1.5</v>
      </c>
      <c r="N30">
        <v>27.5</v>
      </c>
      <c r="O30">
        <v>25.2</v>
      </c>
      <c r="P30">
        <v>0</v>
      </c>
      <c r="Q30" s="20">
        <f t="shared" si="6"/>
        <v>15654</v>
      </c>
    </row>
    <row r="31" spans="1:17" ht="12.75">
      <c r="A31" s="8">
        <v>36670</v>
      </c>
      <c r="B31" s="9">
        <v>0.3333333333333333</v>
      </c>
      <c r="C31">
        <v>4.045</v>
      </c>
      <c r="D31" s="10">
        <f t="shared" si="5"/>
        <v>0.125</v>
      </c>
      <c r="E31" s="10">
        <v>40.8</v>
      </c>
      <c r="F31">
        <f t="shared" si="4"/>
        <v>2.3999999999999986</v>
      </c>
      <c r="G31">
        <v>57.092</v>
      </c>
      <c r="H31" s="6">
        <f t="shared" si="2"/>
        <v>3.4669999999999987</v>
      </c>
      <c r="I31" s="3">
        <v>125.2</v>
      </c>
      <c r="J31" s="3">
        <f t="shared" si="7"/>
        <v>0.29999999999999716</v>
      </c>
      <c r="K31">
        <v>18.5</v>
      </c>
      <c r="L31">
        <v>18.1</v>
      </c>
      <c r="M31">
        <f t="shared" si="3"/>
        <v>0.3999999999999986</v>
      </c>
      <c r="N31">
        <v>39.7</v>
      </c>
      <c r="O31">
        <v>26.3</v>
      </c>
      <c r="P31">
        <v>0</v>
      </c>
      <c r="Q31" s="20">
        <f t="shared" si="6"/>
        <v>15540</v>
      </c>
    </row>
    <row r="32" spans="1:17" ht="12.75">
      <c r="A32" s="8">
        <v>36671</v>
      </c>
      <c r="B32" s="9">
        <v>0.3541666666666667</v>
      </c>
      <c r="C32">
        <v>4.322</v>
      </c>
      <c r="D32" s="10">
        <f t="shared" si="5"/>
        <v>0.27700000000000014</v>
      </c>
      <c r="E32" s="10">
        <v>41.7</v>
      </c>
      <c r="F32">
        <f t="shared" si="4"/>
        <v>0.9000000000000057</v>
      </c>
      <c r="G32">
        <v>60.169</v>
      </c>
      <c r="H32" s="6">
        <f t="shared" si="2"/>
        <v>3.076999999999998</v>
      </c>
      <c r="I32" s="3">
        <v>125.5</v>
      </c>
      <c r="J32" s="3">
        <f t="shared" si="7"/>
        <v>0.29999999999999716</v>
      </c>
      <c r="K32">
        <v>19.1</v>
      </c>
      <c r="L32">
        <v>18.7</v>
      </c>
      <c r="M32">
        <f t="shared" si="3"/>
        <v>0.40000000000000213</v>
      </c>
      <c r="N32">
        <v>37.9</v>
      </c>
      <c r="O32">
        <v>26.7</v>
      </c>
      <c r="P32">
        <v>0</v>
      </c>
      <c r="Q32" s="20">
        <f t="shared" si="6"/>
        <v>36356</v>
      </c>
    </row>
    <row r="33" spans="1:17" ht="12.75">
      <c r="A33" s="8">
        <v>36672</v>
      </c>
      <c r="B33" s="9">
        <v>0.4583333333333333</v>
      </c>
      <c r="C33">
        <v>4.536</v>
      </c>
      <c r="D33" s="10">
        <f t="shared" si="5"/>
        <v>0.21399999999999952</v>
      </c>
      <c r="E33" s="10">
        <v>37.2</v>
      </c>
      <c r="F33">
        <f t="shared" si="4"/>
        <v>-4.5</v>
      </c>
      <c r="G33">
        <v>63.726</v>
      </c>
      <c r="H33" s="6">
        <f t="shared" si="2"/>
        <v>3.557000000000002</v>
      </c>
      <c r="I33" s="3">
        <v>125.9</v>
      </c>
      <c r="J33" s="3">
        <f t="shared" si="7"/>
        <v>0.4000000000000057</v>
      </c>
      <c r="K33" s="3">
        <v>37</v>
      </c>
      <c r="L33">
        <v>36.1</v>
      </c>
      <c r="M33">
        <f t="shared" si="3"/>
        <v>0.8999999999999986</v>
      </c>
      <c r="N33">
        <v>37.8</v>
      </c>
      <c r="O33">
        <v>27.3</v>
      </c>
      <c r="P33">
        <v>1</v>
      </c>
      <c r="Q33" s="20">
        <f t="shared" si="6"/>
        <v>26470</v>
      </c>
    </row>
    <row r="34" spans="1:17" ht="12.75">
      <c r="A34" s="10"/>
      <c r="B34" s="9">
        <v>0.625</v>
      </c>
      <c r="C34">
        <v>4.574</v>
      </c>
      <c r="D34" s="10">
        <f t="shared" si="5"/>
        <v>0.038000000000000256</v>
      </c>
      <c r="E34" s="10">
        <v>39.5</v>
      </c>
      <c r="F34">
        <f t="shared" si="4"/>
        <v>2.299999999999997</v>
      </c>
      <c r="G34">
        <v>65.268</v>
      </c>
      <c r="H34" s="6">
        <f t="shared" si="2"/>
        <v>1.5420000000000016</v>
      </c>
      <c r="I34" s="3">
        <v>126</v>
      </c>
      <c r="J34" s="3">
        <f t="shared" si="7"/>
        <v>0.09999999999999432</v>
      </c>
      <c r="K34">
        <v>44.7</v>
      </c>
      <c r="L34">
        <v>44.4</v>
      </c>
      <c r="M34">
        <f t="shared" si="3"/>
        <v>0.30000000000000426</v>
      </c>
      <c r="N34">
        <v>40.4</v>
      </c>
      <c r="O34">
        <v>27.4</v>
      </c>
      <c r="P34">
        <v>1</v>
      </c>
      <c r="Q34" s="20">
        <f t="shared" si="6"/>
        <v>4525</v>
      </c>
    </row>
    <row r="35" spans="1:17" ht="12.75">
      <c r="A35" s="8">
        <v>36677</v>
      </c>
      <c r="B35" s="9">
        <v>0.4375</v>
      </c>
      <c r="C35">
        <v>5.087</v>
      </c>
      <c r="D35" s="10">
        <f t="shared" si="5"/>
        <v>0.5129999999999999</v>
      </c>
      <c r="E35" s="10">
        <v>51.2</v>
      </c>
      <c r="F35">
        <f t="shared" si="4"/>
        <v>11.700000000000003</v>
      </c>
      <c r="G35">
        <v>77.744</v>
      </c>
      <c r="H35" s="6">
        <f t="shared" si="2"/>
        <v>12.475999999999999</v>
      </c>
      <c r="I35" s="3">
        <v>127.3</v>
      </c>
      <c r="J35" s="3">
        <f t="shared" si="7"/>
        <v>1.2999999999999972</v>
      </c>
      <c r="K35">
        <v>44.8</v>
      </c>
      <c r="L35">
        <v>38.1</v>
      </c>
      <c r="M35">
        <f t="shared" si="3"/>
        <v>6.699999999999996</v>
      </c>
      <c r="N35">
        <v>46.8</v>
      </c>
      <c r="O35">
        <v>30.6</v>
      </c>
      <c r="P35">
        <v>0</v>
      </c>
      <c r="Q35" s="20">
        <f t="shared" si="6"/>
        <v>76165</v>
      </c>
    </row>
    <row r="36" spans="2:17" ht="12.75">
      <c r="B36" s="1"/>
      <c r="D36">
        <f>SUM(D2:D35)</f>
        <v>4.031</v>
      </c>
      <c r="E36">
        <f>ROUND(AVERAGE(E2:E35),1)</f>
        <v>37.5</v>
      </c>
      <c r="Q36" s="20">
        <f>SUM(Q2:Q35)</f>
        <v>478894</v>
      </c>
    </row>
    <row r="37" ht="12.75">
      <c r="A37" s="1"/>
    </row>
    <row r="38" ht="12.75">
      <c r="A38" s="1"/>
    </row>
    <row r="43" ht="12.75">
      <c r="K43" s="3"/>
    </row>
    <row r="49" spans="10:12" ht="12.75">
      <c r="J49" s="3"/>
      <c r="K49" s="3"/>
      <c r="L49" s="3"/>
    </row>
    <row r="52" ht="12.75">
      <c r="J52" s="3"/>
    </row>
    <row r="55" ht="12.75">
      <c r="J55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H2" sqref="H2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36570</v>
      </c>
      <c r="B2" s="2">
        <v>0.3333333333333333</v>
      </c>
      <c r="C2">
        <v>57.147</v>
      </c>
      <c r="D2" s="6">
        <f>C2-Leden!C4</f>
        <v>5.912999999999997</v>
      </c>
      <c r="E2">
        <v>20.9</v>
      </c>
      <c r="F2" s="3">
        <f>E2-Leden!E4</f>
        <v>3.5</v>
      </c>
      <c r="G2" s="6">
        <v>156.73</v>
      </c>
      <c r="H2" s="6">
        <f>G2-Leden!G4</f>
        <v>1.900999999999982</v>
      </c>
      <c r="I2" s="3">
        <v>19</v>
      </c>
      <c r="J2">
        <v>18.7</v>
      </c>
      <c r="K2" s="3">
        <f>I2-J2</f>
        <v>0.3000000000000007</v>
      </c>
      <c r="N2">
        <v>0</v>
      </c>
      <c r="O2" s="20">
        <f>ROUND(PRODUCT(PRODUCT(D2,1000),4.2,SUM(AVERAGE(E2,Leden!E4)-10)),0)</f>
        <v>227237</v>
      </c>
    </row>
    <row r="3" spans="1:15" ht="12.75">
      <c r="A3" s="1">
        <v>36572</v>
      </c>
      <c r="B3" s="2">
        <v>0.3333333333333333</v>
      </c>
      <c r="C3">
        <v>58.163</v>
      </c>
      <c r="D3" s="6">
        <f>C3-C2</f>
        <v>1.0159999999999982</v>
      </c>
      <c r="E3">
        <v>18.4</v>
      </c>
      <c r="F3" s="3">
        <f>E3-E2</f>
        <v>-2.5</v>
      </c>
      <c r="G3">
        <v>158.086</v>
      </c>
      <c r="H3" s="6">
        <f>G3-G2</f>
        <v>1.356000000000023</v>
      </c>
      <c r="I3">
        <v>18.2</v>
      </c>
      <c r="J3">
        <v>16.2</v>
      </c>
      <c r="K3" s="3">
        <f>I3-J3</f>
        <v>2</v>
      </c>
      <c r="L3">
        <v>40.9</v>
      </c>
      <c r="M3">
        <v>41.9</v>
      </c>
      <c r="N3">
        <v>0</v>
      </c>
      <c r="O3" s="20">
        <f>ROUND(PRODUCT(PRODUCT(D3,1000),4.2,SUM(AVERAGE(E3,E2),-10)),0)</f>
        <v>41178</v>
      </c>
    </row>
    <row r="4" spans="1:15" ht="12.75">
      <c r="A4" s="1">
        <v>36573</v>
      </c>
      <c r="B4" s="2"/>
      <c r="C4">
        <v>58.362</v>
      </c>
      <c r="D4" s="6">
        <f>C4-C3</f>
        <v>0.19900000000000517</v>
      </c>
      <c r="E4">
        <v>18.6</v>
      </c>
      <c r="F4" s="3">
        <f>E4-E3</f>
        <v>0.20000000000000284</v>
      </c>
      <c r="G4">
        <v>158.086</v>
      </c>
      <c r="H4" s="6">
        <f>G4-G3</f>
        <v>0</v>
      </c>
      <c r="I4">
        <v>18.3</v>
      </c>
      <c r="J4">
        <v>16.1</v>
      </c>
      <c r="K4" s="3">
        <f>I4-J4</f>
        <v>2.1999999999999993</v>
      </c>
      <c r="L4">
        <v>45.6</v>
      </c>
      <c r="M4">
        <v>46.9</v>
      </c>
      <c r="N4">
        <v>0</v>
      </c>
      <c r="O4" s="20">
        <f>ROUND(PRODUCT(PRODUCT(D4,1000),4.2,SUM(AVERAGE(E4,E3),-10)),0)</f>
        <v>7104</v>
      </c>
    </row>
    <row r="5" spans="1:15" ht="12.75">
      <c r="A5" s="1">
        <v>36584</v>
      </c>
      <c r="B5" s="2">
        <v>0.59375</v>
      </c>
      <c r="C5">
        <v>62.061</v>
      </c>
      <c r="D5" s="6">
        <f>C5-C4</f>
        <v>3.698999999999998</v>
      </c>
      <c r="E5">
        <v>31.2</v>
      </c>
      <c r="F5" s="3">
        <f>E5-E4</f>
        <v>12.599999999999998</v>
      </c>
      <c r="G5">
        <v>170.839</v>
      </c>
      <c r="H5" s="6">
        <f>G5-G4</f>
        <v>12.752999999999986</v>
      </c>
      <c r="I5">
        <v>41.8</v>
      </c>
      <c r="J5">
        <v>38.2</v>
      </c>
      <c r="K5" s="3">
        <f>I5-J5</f>
        <v>3.5999999999999943</v>
      </c>
      <c r="N5">
        <v>1</v>
      </c>
      <c r="O5" s="20">
        <f>ROUND(PRODUCT(PRODUCT(D5,1000),4.2,SUM(AVERAGE(E5,E4),-10)),0)</f>
        <v>231483</v>
      </c>
    </row>
    <row r="6" spans="2:15" ht="12.75">
      <c r="B6" s="2"/>
      <c r="D6" s="6">
        <f>SUM(D2:D5)</f>
        <v>10.826999999999998</v>
      </c>
      <c r="E6" s="3">
        <f>ROUND(AVERAGE(E2:E5),1)</f>
        <v>22.3</v>
      </c>
      <c r="F6" s="3"/>
      <c r="H6" s="6"/>
      <c r="I6" s="3"/>
      <c r="K6" s="3"/>
      <c r="O6" s="20">
        <f>SUM(O2:O5)</f>
        <v>507002</v>
      </c>
    </row>
    <row r="7" spans="2:15" ht="12.75">
      <c r="B7" s="2"/>
      <c r="D7" s="6"/>
      <c r="F7" s="3"/>
      <c r="H7" s="6"/>
      <c r="K7" s="3"/>
      <c r="O7" s="20"/>
    </row>
    <row r="8" spans="1:15" ht="12.75">
      <c r="A8" s="1"/>
      <c r="B8" s="2"/>
      <c r="C8" s="6"/>
      <c r="D8" s="6"/>
      <c r="F8" s="3"/>
      <c r="H8" s="6"/>
      <c r="K8" s="3"/>
      <c r="L8" s="3"/>
      <c r="M8" s="3"/>
      <c r="O8" s="20"/>
    </row>
    <row r="9" spans="1:15" ht="12.75">
      <c r="A9" s="1"/>
      <c r="B9" s="2"/>
      <c r="D9" s="6"/>
      <c r="F9" s="3"/>
      <c r="H9" s="6"/>
      <c r="K9" s="3"/>
      <c r="O9" s="20"/>
    </row>
    <row r="10" spans="1:15" ht="12.75">
      <c r="A10" s="1"/>
      <c r="B10" s="2"/>
      <c r="D10" s="6"/>
      <c r="F10" s="3"/>
      <c r="H10" s="6"/>
      <c r="K10" s="3"/>
      <c r="O10" s="20"/>
    </row>
    <row r="11" spans="1:15" ht="12.75">
      <c r="A11" s="1"/>
      <c r="B11" s="2"/>
      <c r="D11" s="6"/>
      <c r="F11" s="3"/>
      <c r="H11" s="6"/>
      <c r="J11" s="3"/>
      <c r="K11" s="3"/>
      <c r="M11" s="3"/>
      <c r="O11" s="20"/>
    </row>
    <row r="12" spans="1:15" ht="12.75">
      <c r="A12" s="1"/>
      <c r="B12" s="2"/>
      <c r="D12" s="6"/>
      <c r="F12" s="3"/>
      <c r="H12" s="6"/>
      <c r="K12" s="3"/>
      <c r="O12" s="20"/>
    </row>
    <row r="13" spans="1:15" ht="12.75">
      <c r="A13" s="1"/>
      <c r="B13" s="2"/>
      <c r="D13" s="6"/>
      <c r="F13" s="3"/>
      <c r="H13" s="6"/>
      <c r="K13" s="3"/>
      <c r="O13" s="20"/>
    </row>
    <row r="14" spans="1:15" ht="12.75">
      <c r="A14" s="1"/>
      <c r="B14" s="2"/>
      <c r="C14" s="6"/>
      <c r="D14" s="6"/>
      <c r="F14" s="3"/>
      <c r="H14" s="6"/>
      <c r="K14" s="3"/>
      <c r="O14" s="20"/>
    </row>
    <row r="15" spans="1:15" ht="12.75">
      <c r="A15" s="1"/>
      <c r="B15" s="2"/>
      <c r="D15" s="6"/>
      <c r="F15" s="3"/>
      <c r="H15" s="6"/>
      <c r="K15" s="3"/>
      <c r="O15" s="20"/>
    </row>
    <row r="16" spans="1:15" ht="12.75">
      <c r="A16" s="1"/>
      <c r="B16" s="2"/>
      <c r="D16" s="6"/>
      <c r="F16" s="3"/>
      <c r="H16" s="6"/>
      <c r="I16" s="3"/>
      <c r="K16" s="3"/>
      <c r="O16" s="20"/>
    </row>
    <row r="17" spans="1:15" ht="12.75">
      <c r="A17" s="1"/>
      <c r="B17" s="2"/>
      <c r="D17" s="6"/>
      <c r="F17" s="3"/>
      <c r="H17" s="6"/>
      <c r="K17" s="3"/>
      <c r="O17" s="20"/>
    </row>
    <row r="18" spans="1:15" ht="12.75">
      <c r="A18" s="1"/>
      <c r="B18" s="2"/>
      <c r="D18" s="6"/>
      <c r="F18" s="3"/>
      <c r="H18" s="6"/>
      <c r="K18" s="3"/>
      <c r="O18" s="20"/>
    </row>
    <row r="19" spans="1:15" ht="12.75">
      <c r="A19" s="1"/>
      <c r="B19" s="2"/>
      <c r="D19" s="6"/>
      <c r="F19" s="3"/>
      <c r="H19" s="6"/>
      <c r="I19" s="3"/>
      <c r="K19" s="3"/>
      <c r="O19" s="20"/>
    </row>
    <row r="20" ht="12.75">
      <c r="A20" s="1"/>
    </row>
    <row r="23" spans="1:8" ht="12.75">
      <c r="A23">
        <v>57.147</v>
      </c>
      <c r="B23">
        <v>20.9</v>
      </c>
      <c r="C23">
        <v>156.73</v>
      </c>
      <c r="D23">
        <v>19</v>
      </c>
      <c r="E23">
        <v>18.7</v>
      </c>
      <c r="H23">
        <v>0</v>
      </c>
    </row>
    <row r="24" spans="1:8" ht="12.75">
      <c r="A24">
        <v>58.163</v>
      </c>
      <c r="B24">
        <v>18.4</v>
      </c>
      <c r="C24">
        <v>158.086</v>
      </c>
      <c r="D24">
        <v>18.2</v>
      </c>
      <c r="E24">
        <v>16.2</v>
      </c>
      <c r="F24">
        <v>40.9</v>
      </c>
      <c r="G24">
        <v>41.9</v>
      </c>
      <c r="H24">
        <v>0</v>
      </c>
    </row>
    <row r="25" spans="1:8" ht="12.75">
      <c r="A25">
        <v>58.362</v>
      </c>
      <c r="B25">
        <v>18.6</v>
      </c>
      <c r="C25">
        <v>158.086</v>
      </c>
      <c r="D25">
        <v>18.3</v>
      </c>
      <c r="E25">
        <v>16.1</v>
      </c>
      <c r="F25">
        <v>45.6</v>
      </c>
      <c r="G25">
        <v>46.9</v>
      </c>
      <c r="H25">
        <v>0</v>
      </c>
    </row>
    <row r="26" spans="1:8" ht="12.75">
      <c r="A26">
        <v>62.061</v>
      </c>
      <c r="B26">
        <v>31.2</v>
      </c>
      <c r="C26">
        <v>170.839</v>
      </c>
      <c r="D26">
        <v>41.8</v>
      </c>
      <c r="E26">
        <v>38.2</v>
      </c>
      <c r="H26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J1">
      <selection activeCell="K2" sqref="K2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36586</v>
      </c>
      <c r="B2" s="2">
        <v>0.34375</v>
      </c>
      <c r="C2">
        <v>62.324</v>
      </c>
      <c r="D2" s="6">
        <f>C2-Únor!C5</f>
        <v>0.2629999999999981</v>
      </c>
      <c r="E2">
        <v>29.9</v>
      </c>
      <c r="F2" s="3">
        <f>E2-Únor!E5</f>
        <v>-1.3000000000000007</v>
      </c>
      <c r="G2">
        <v>173.212</v>
      </c>
      <c r="H2" s="6">
        <f>G2-Únor!G5</f>
        <v>2.3729999999999905</v>
      </c>
      <c r="I2">
        <v>19.5</v>
      </c>
      <c r="J2">
        <v>19.3</v>
      </c>
      <c r="K2" s="3">
        <f aca="true" t="shared" si="0" ref="K2:K8">I2-J2</f>
        <v>0.1999999999999993</v>
      </c>
      <c r="L2">
        <v>39.5</v>
      </c>
      <c r="M2">
        <v>40.4</v>
      </c>
      <c r="N2">
        <v>0</v>
      </c>
      <c r="O2" s="20">
        <f>ROUND(PRODUCT(PRODUCT(D2,1000),4.2,SUM(AVERAGE(E2,Únor!E5)-10)),0)</f>
        <v>22700</v>
      </c>
    </row>
    <row r="3" spans="1:15" ht="12.75">
      <c r="A3" s="1">
        <v>36587</v>
      </c>
      <c r="B3" s="2">
        <v>0.3333333333333333</v>
      </c>
      <c r="C3">
        <v>62.612</v>
      </c>
      <c r="D3" s="6">
        <f aca="true" t="shared" si="1" ref="D3:D8">C3-C2</f>
        <v>0.2880000000000038</v>
      </c>
      <c r="E3">
        <v>24.1</v>
      </c>
      <c r="F3" s="3">
        <f aca="true" t="shared" si="2" ref="F3:F8">E3-E2</f>
        <v>-5.799999999999997</v>
      </c>
      <c r="G3">
        <v>173.994</v>
      </c>
      <c r="H3" s="6">
        <f aca="true" t="shared" si="3" ref="H3:H8">G3-G2</f>
        <v>0.7820000000000107</v>
      </c>
      <c r="I3">
        <v>20.4</v>
      </c>
      <c r="J3">
        <v>19.7</v>
      </c>
      <c r="K3" s="3">
        <f t="shared" si="0"/>
        <v>0.6999999999999993</v>
      </c>
      <c r="L3">
        <v>43.1</v>
      </c>
      <c r="M3">
        <v>44.2</v>
      </c>
      <c r="N3">
        <v>0</v>
      </c>
      <c r="O3" s="20">
        <f aca="true" t="shared" si="4" ref="O3:O8">ROUND(PRODUCT(PRODUCT(D3,1000),4.2,SUM(AVERAGE(E3,E2),-10)),0)</f>
        <v>20563</v>
      </c>
    </row>
    <row r="4" spans="1:15" ht="12.75">
      <c r="A4" s="1">
        <v>36588</v>
      </c>
      <c r="B4" s="2">
        <v>0.3333333333333333</v>
      </c>
      <c r="C4" s="6">
        <v>62.64</v>
      </c>
      <c r="D4" s="6">
        <f t="shared" si="1"/>
        <v>0.027999999999998693</v>
      </c>
      <c r="E4">
        <v>28.8</v>
      </c>
      <c r="F4" s="3">
        <f t="shared" si="2"/>
        <v>4.699999999999999</v>
      </c>
      <c r="G4">
        <v>175.697</v>
      </c>
      <c r="H4" s="6">
        <f t="shared" si="3"/>
        <v>1.703000000000003</v>
      </c>
      <c r="I4">
        <v>18.4</v>
      </c>
      <c r="J4">
        <v>18.7</v>
      </c>
      <c r="K4" s="3">
        <f t="shared" si="0"/>
        <v>-0.3000000000000007</v>
      </c>
      <c r="L4">
        <v>46.5</v>
      </c>
      <c r="M4">
        <v>46.8</v>
      </c>
      <c r="N4">
        <v>0</v>
      </c>
      <c r="O4" s="20">
        <f t="shared" si="4"/>
        <v>1935</v>
      </c>
    </row>
    <row r="5" spans="1:15" ht="12.75">
      <c r="A5" s="1">
        <v>36588</v>
      </c>
      <c r="B5" s="2">
        <v>0.6770833333333334</v>
      </c>
      <c r="C5">
        <v>62.682</v>
      </c>
      <c r="D5" s="6">
        <f t="shared" si="1"/>
        <v>0.04200000000000159</v>
      </c>
      <c r="E5">
        <v>28.3</v>
      </c>
      <c r="F5" s="3">
        <f t="shared" si="2"/>
        <v>-0.5</v>
      </c>
      <c r="G5">
        <v>175.697</v>
      </c>
      <c r="H5" s="6">
        <f t="shared" si="3"/>
        <v>0</v>
      </c>
      <c r="I5">
        <v>19.7</v>
      </c>
      <c r="J5">
        <v>19.4</v>
      </c>
      <c r="K5" s="3">
        <f t="shared" si="0"/>
        <v>0.3000000000000007</v>
      </c>
      <c r="L5">
        <v>36.6</v>
      </c>
      <c r="M5">
        <v>37.2</v>
      </c>
      <c r="N5">
        <v>0</v>
      </c>
      <c r="O5" s="20">
        <f t="shared" si="4"/>
        <v>3272</v>
      </c>
    </row>
    <row r="6" spans="1:15" ht="12.75">
      <c r="A6" s="1">
        <v>36591</v>
      </c>
      <c r="B6" s="2">
        <v>0.375</v>
      </c>
      <c r="C6">
        <v>62.734</v>
      </c>
      <c r="D6" s="6">
        <f t="shared" si="1"/>
        <v>0.0519999999999996</v>
      </c>
      <c r="E6">
        <v>30.5</v>
      </c>
      <c r="F6" s="3">
        <f t="shared" si="2"/>
        <v>2.1999999999999993</v>
      </c>
      <c r="G6">
        <v>176.235</v>
      </c>
      <c r="H6" s="6">
        <f t="shared" si="3"/>
        <v>0.5380000000000109</v>
      </c>
      <c r="I6">
        <v>18.6</v>
      </c>
      <c r="J6">
        <v>18.4</v>
      </c>
      <c r="K6" s="3">
        <f t="shared" si="0"/>
        <v>0.20000000000000284</v>
      </c>
      <c r="L6">
        <v>45.3</v>
      </c>
      <c r="M6">
        <v>46.3</v>
      </c>
      <c r="N6">
        <v>0</v>
      </c>
      <c r="O6" s="20">
        <f t="shared" si="4"/>
        <v>4237</v>
      </c>
    </row>
    <row r="7" spans="1:15" ht="12.75">
      <c r="A7" s="1">
        <v>36592</v>
      </c>
      <c r="B7" s="2">
        <v>0.3541666666666667</v>
      </c>
      <c r="C7" s="6">
        <v>63.09</v>
      </c>
      <c r="D7" s="6">
        <f t="shared" si="1"/>
        <v>0.35600000000000165</v>
      </c>
      <c r="E7">
        <v>23.4</v>
      </c>
      <c r="F7" s="3">
        <f t="shared" si="2"/>
        <v>-7.100000000000001</v>
      </c>
      <c r="G7">
        <v>176.701</v>
      </c>
      <c r="H7" s="6">
        <f t="shared" si="3"/>
        <v>0.46599999999997976</v>
      </c>
      <c r="I7" s="3">
        <v>18</v>
      </c>
      <c r="J7">
        <v>17.8</v>
      </c>
      <c r="K7" s="3">
        <f t="shared" si="0"/>
        <v>0.1999999999999993</v>
      </c>
      <c r="L7">
        <v>38.3</v>
      </c>
      <c r="M7">
        <v>38.8</v>
      </c>
      <c r="O7" s="20">
        <f t="shared" si="4"/>
        <v>25344</v>
      </c>
    </row>
    <row r="8" spans="1:15" ht="12.75">
      <c r="A8" s="1">
        <v>36593</v>
      </c>
      <c r="B8" s="2">
        <v>0.34375</v>
      </c>
      <c r="C8">
        <v>63.453</v>
      </c>
      <c r="D8" s="6">
        <f t="shared" si="1"/>
        <v>0.36299999999999955</v>
      </c>
      <c r="E8">
        <v>21.5</v>
      </c>
      <c r="F8" s="3">
        <f t="shared" si="2"/>
        <v>-1.8999999999999986</v>
      </c>
      <c r="G8">
        <v>178.044</v>
      </c>
      <c r="H8" s="6">
        <f t="shared" si="3"/>
        <v>1.3430000000000177</v>
      </c>
      <c r="I8">
        <v>20.2</v>
      </c>
      <c r="J8">
        <v>19.6</v>
      </c>
      <c r="K8" s="3">
        <f t="shared" si="0"/>
        <v>0.5999999999999979</v>
      </c>
      <c r="N8">
        <v>0</v>
      </c>
      <c r="O8" s="20">
        <f t="shared" si="4"/>
        <v>18981</v>
      </c>
    </row>
    <row r="9" spans="4:15" ht="12.75">
      <c r="D9" s="6">
        <f>SUM(D2:D8)</f>
        <v>1.392000000000003</v>
      </c>
      <c r="E9" s="3">
        <f>ROUND(AVERAGE(E2:E8),1)</f>
        <v>26.6</v>
      </c>
      <c r="O9" s="20">
        <f>SUM(O2:O8)</f>
        <v>97032</v>
      </c>
    </row>
    <row r="16" spans="1:8" ht="12.75">
      <c r="A16">
        <v>62.324</v>
      </c>
      <c r="B16">
        <v>29.9</v>
      </c>
      <c r="C16">
        <v>173.212</v>
      </c>
      <c r="D16">
        <v>19.5</v>
      </c>
      <c r="E16">
        <v>19.3</v>
      </c>
      <c r="F16">
        <v>39.5</v>
      </c>
      <c r="G16">
        <v>40.4</v>
      </c>
      <c r="H16">
        <v>0</v>
      </c>
    </row>
    <row r="17" spans="1:8" ht="12.75">
      <c r="A17">
        <v>62.612</v>
      </c>
      <c r="B17">
        <v>24.1</v>
      </c>
      <c r="C17">
        <v>173.994</v>
      </c>
      <c r="D17">
        <v>20.4</v>
      </c>
      <c r="E17">
        <v>19.7</v>
      </c>
      <c r="F17">
        <v>43.1</v>
      </c>
      <c r="G17">
        <v>44.2</v>
      </c>
      <c r="H17">
        <v>0</v>
      </c>
    </row>
    <row r="18" spans="1:8" ht="12.75">
      <c r="A18">
        <v>62.42</v>
      </c>
      <c r="B18">
        <v>28.8</v>
      </c>
      <c r="C18">
        <v>175.697</v>
      </c>
      <c r="D18">
        <v>18.4</v>
      </c>
      <c r="E18">
        <v>18.7</v>
      </c>
      <c r="F18">
        <v>46.5</v>
      </c>
      <c r="G18">
        <v>46.8</v>
      </c>
      <c r="H18">
        <v>0</v>
      </c>
    </row>
    <row r="19" spans="1:8" ht="12.75">
      <c r="A19">
        <v>62.682</v>
      </c>
      <c r="B19">
        <v>28.3</v>
      </c>
      <c r="C19">
        <v>175.697</v>
      </c>
      <c r="D19">
        <v>19.7</v>
      </c>
      <c r="E19">
        <v>19.4</v>
      </c>
      <c r="F19">
        <v>36.6</v>
      </c>
      <c r="G19">
        <v>37.2</v>
      </c>
      <c r="H19">
        <v>0</v>
      </c>
    </row>
    <row r="20" spans="1:8" ht="12.75">
      <c r="A20">
        <v>62.734</v>
      </c>
      <c r="B20">
        <v>30.5</v>
      </c>
      <c r="C20">
        <v>176.235</v>
      </c>
      <c r="D20">
        <v>18.6</v>
      </c>
      <c r="E20">
        <v>18.4</v>
      </c>
      <c r="F20">
        <v>45.3</v>
      </c>
      <c r="G20">
        <v>46.3</v>
      </c>
      <c r="H20">
        <v>0</v>
      </c>
    </row>
    <row r="21" spans="1:7" ht="12.75">
      <c r="A21">
        <v>63.09</v>
      </c>
      <c r="B21">
        <v>23.4</v>
      </c>
      <c r="C21">
        <v>176.701</v>
      </c>
      <c r="D21">
        <v>18</v>
      </c>
      <c r="E21">
        <v>17.8</v>
      </c>
      <c r="F21">
        <v>38.3</v>
      </c>
      <c r="G21">
        <v>38.8</v>
      </c>
    </row>
    <row r="22" spans="1:8" ht="12.75">
      <c r="A22">
        <v>63.453</v>
      </c>
      <c r="B22">
        <v>21.5</v>
      </c>
      <c r="C22">
        <v>178.044</v>
      </c>
      <c r="D22">
        <v>20.2</v>
      </c>
      <c r="E22">
        <v>19.6</v>
      </c>
      <c r="H2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13" sqref="C13"/>
    </sheetView>
  </sheetViews>
  <sheetFormatPr defaultColWidth="9.00390625" defaultRowHeight="12.75"/>
  <cols>
    <col min="1" max="4" width="12.75390625" style="0" customWidth="1"/>
  </cols>
  <sheetData>
    <row r="1" spans="2:4" ht="25.5">
      <c r="B1" s="5" t="s">
        <v>30</v>
      </c>
      <c r="C1" s="4" t="s">
        <v>29</v>
      </c>
      <c r="D1" s="5" t="s">
        <v>31</v>
      </c>
    </row>
    <row r="2" spans="1:4" ht="12.75">
      <c r="A2" t="s">
        <v>18</v>
      </c>
      <c r="B2" s="6">
        <v>4.031</v>
      </c>
      <c r="C2">
        <v>37.5</v>
      </c>
      <c r="D2" s="20">
        <v>478894</v>
      </c>
    </row>
    <row r="3" spans="1:4" ht="12.75">
      <c r="A3" t="s">
        <v>19</v>
      </c>
      <c r="B3" s="6">
        <v>6.75</v>
      </c>
      <c r="C3">
        <v>33.3</v>
      </c>
      <c r="D3" s="20">
        <v>675284</v>
      </c>
    </row>
    <row r="4" spans="1:4" ht="12.75">
      <c r="A4" t="s">
        <v>20</v>
      </c>
      <c r="B4" s="6">
        <v>6.288</v>
      </c>
      <c r="C4">
        <v>37.7</v>
      </c>
      <c r="D4" s="20">
        <v>681393</v>
      </c>
    </row>
    <row r="5" spans="1:4" ht="12.75">
      <c r="A5" t="s">
        <v>21</v>
      </c>
      <c r="B5" s="6">
        <v>4.026</v>
      </c>
      <c r="C5">
        <v>32.8</v>
      </c>
      <c r="D5" s="20">
        <v>350793</v>
      </c>
    </row>
    <row r="6" spans="1:4" ht="12.75">
      <c r="A6" t="s">
        <v>22</v>
      </c>
      <c r="B6" s="6">
        <v>5.4289999999999985</v>
      </c>
      <c r="C6">
        <v>36.5</v>
      </c>
      <c r="D6" s="20">
        <v>618043</v>
      </c>
    </row>
    <row r="7" spans="1:4" ht="12.75">
      <c r="A7" t="s">
        <v>23</v>
      </c>
      <c r="B7" s="6">
        <v>6.314</v>
      </c>
      <c r="C7">
        <v>29.7</v>
      </c>
      <c r="D7" s="20">
        <v>509289</v>
      </c>
    </row>
    <row r="8" spans="1:4" ht="12.75">
      <c r="A8" t="s">
        <v>24</v>
      </c>
      <c r="B8" s="6">
        <v>7.9780000000000015</v>
      </c>
      <c r="C8">
        <v>25.6</v>
      </c>
      <c r="D8" s="20">
        <v>440836</v>
      </c>
    </row>
    <row r="9" spans="1:4" ht="12.75">
      <c r="A9" t="s">
        <v>25</v>
      </c>
      <c r="B9" s="6">
        <v>5.171999999999997</v>
      </c>
      <c r="C9">
        <v>21.3</v>
      </c>
      <c r="D9" s="20">
        <v>232979</v>
      </c>
    </row>
    <row r="10" spans="1:4" ht="12.75">
      <c r="A10" t="s">
        <v>26</v>
      </c>
      <c r="B10" s="6">
        <v>4.19</v>
      </c>
      <c r="C10" s="3">
        <v>18.2</v>
      </c>
      <c r="D10" s="20">
        <v>132138</v>
      </c>
    </row>
    <row r="11" spans="1:4" ht="12.75">
      <c r="A11" t="s">
        <v>27</v>
      </c>
      <c r="B11" s="6">
        <v>10.826999999999998</v>
      </c>
      <c r="C11">
        <v>22.3</v>
      </c>
      <c r="D11" s="20">
        <v>507002</v>
      </c>
    </row>
    <row r="12" spans="1:4" ht="12.75">
      <c r="A12" t="s">
        <v>28</v>
      </c>
      <c r="B12" s="6">
        <v>1.392000000000003</v>
      </c>
      <c r="C12">
        <v>26.6</v>
      </c>
      <c r="D12" s="20">
        <v>97032</v>
      </c>
    </row>
    <row r="13" spans="2:4" ht="12.75">
      <c r="B13" s="6">
        <f>SUM(B2:B12)</f>
        <v>62.39699999999999</v>
      </c>
      <c r="C13" s="3">
        <f>ROUND(AVERAGE(C2:C12),1)</f>
        <v>29.2</v>
      </c>
      <c r="D13" s="20">
        <f>SUM(D2:D12)</f>
        <v>4723683</v>
      </c>
    </row>
    <row r="16" spans="1:7" ht="12.75">
      <c r="A16" t="s">
        <v>32</v>
      </c>
      <c r="G16" t="s">
        <v>33</v>
      </c>
    </row>
    <row r="17" ht="12.75">
      <c r="A17" t="s">
        <v>34</v>
      </c>
    </row>
    <row r="18" ht="12.75">
      <c r="A18" t="s">
        <v>35</v>
      </c>
    </row>
    <row r="19" ht="12.75">
      <c r="A19" t="s">
        <v>36</v>
      </c>
    </row>
    <row r="20" spans="1:11" ht="12.75">
      <c r="A20" t="s">
        <v>37</v>
      </c>
      <c r="I20" t="s">
        <v>38</v>
      </c>
      <c r="K20" t="s">
        <v>39</v>
      </c>
    </row>
    <row r="21" ht="12.75">
      <c r="A21" t="s">
        <v>40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D3" sqref="D3"/>
    </sheetView>
  </sheetViews>
  <sheetFormatPr defaultColWidth="9.00390625" defaultRowHeight="12.75"/>
  <cols>
    <col min="17" max="17" width="9.875" style="0" customWidth="1"/>
  </cols>
  <sheetData>
    <row r="1" spans="1:20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  <c r="R1" s="4"/>
      <c r="S1" s="4"/>
      <c r="T1" s="4"/>
    </row>
    <row r="2" spans="1:17" ht="12.75">
      <c r="A2" s="1">
        <v>36678</v>
      </c>
      <c r="B2" s="2">
        <v>0.3333333333333333</v>
      </c>
      <c r="C2">
        <v>5.316</v>
      </c>
      <c r="D2">
        <f>Červen!C2-Květen!C35</f>
        <v>0.2290000000000001</v>
      </c>
      <c r="E2">
        <v>45.5</v>
      </c>
      <c r="F2">
        <f>E2-Květen!E35</f>
        <v>-5.700000000000003</v>
      </c>
      <c r="G2">
        <v>79.602</v>
      </c>
      <c r="H2">
        <f>G2-Květen!G35</f>
        <v>1.858000000000004</v>
      </c>
      <c r="I2">
        <v>127.5</v>
      </c>
      <c r="J2">
        <f>I2-Květen!I35</f>
        <v>0.20000000000000284</v>
      </c>
      <c r="K2">
        <v>22.1</v>
      </c>
      <c r="L2">
        <v>21.8</v>
      </c>
      <c r="M2">
        <f>K2-L2</f>
        <v>0.3000000000000007</v>
      </c>
      <c r="N2">
        <v>34.3</v>
      </c>
      <c r="O2">
        <v>31.1</v>
      </c>
      <c r="P2">
        <v>0</v>
      </c>
      <c r="Q2">
        <f>ROUND(PRODUCT(PRODUCT(D2,1000),4.2,SUM(AVERAGE(E2,Květen!E35)-10)),0)</f>
        <v>36885</v>
      </c>
    </row>
    <row r="3" spans="1:17" ht="12.75">
      <c r="A3" s="1">
        <v>36684</v>
      </c>
      <c r="B3" s="2">
        <v>0.34375</v>
      </c>
      <c r="C3">
        <v>6.405</v>
      </c>
      <c r="D3">
        <f>C3-C2</f>
        <v>1.0890000000000004</v>
      </c>
      <c r="E3">
        <v>44.4</v>
      </c>
      <c r="F3">
        <f>E3-E2</f>
        <v>-1.1000000000000014</v>
      </c>
      <c r="G3">
        <v>95.811</v>
      </c>
      <c r="H3">
        <f>G3-G2</f>
        <v>16.209000000000003</v>
      </c>
      <c r="I3">
        <v>129.1</v>
      </c>
      <c r="J3">
        <f>I3-I2</f>
        <v>1.5999999999999943</v>
      </c>
      <c r="K3">
        <v>22.5</v>
      </c>
      <c r="L3">
        <v>22.1</v>
      </c>
      <c r="M3">
        <f aca="true" t="shared" si="0" ref="M3:M15">K3-L3</f>
        <v>0.3999999999999986</v>
      </c>
      <c r="N3">
        <v>42.8</v>
      </c>
      <c r="O3">
        <v>43.3</v>
      </c>
      <c r="P3">
        <v>0</v>
      </c>
      <c r="Q3">
        <f>ROUND(PRODUCT(PRODUCT(D3,1000),4.2,SUM(AVERAGE(E3,E2),-10)),0)</f>
        <v>159854</v>
      </c>
    </row>
    <row r="4" spans="1:17" ht="12.75">
      <c r="A4" s="1">
        <v>36685</v>
      </c>
      <c r="B4" s="2">
        <v>0.3541666666666667</v>
      </c>
      <c r="C4">
        <v>6.679</v>
      </c>
      <c r="D4">
        <f aca="true" t="shared" si="1" ref="D4:D15">C4-C3</f>
        <v>0.274</v>
      </c>
      <c r="E4">
        <v>41.6</v>
      </c>
      <c r="F4">
        <f aca="true" t="shared" si="2" ref="F4:F15">E4-E3</f>
        <v>-2.799999999999997</v>
      </c>
      <c r="G4">
        <v>99.297</v>
      </c>
      <c r="H4">
        <f aca="true" t="shared" si="3" ref="H4:H15">G4-G3</f>
        <v>3.48599999999999</v>
      </c>
      <c r="I4">
        <v>129.5</v>
      </c>
      <c r="J4">
        <f aca="true" t="shared" si="4" ref="J4:J15">I4-I3</f>
        <v>0.4000000000000057</v>
      </c>
      <c r="K4" s="3">
        <v>23</v>
      </c>
      <c r="L4">
        <v>22.7</v>
      </c>
      <c r="M4">
        <f t="shared" si="0"/>
        <v>0.3000000000000007</v>
      </c>
      <c r="N4" s="3">
        <v>36</v>
      </c>
      <c r="O4">
        <v>40.6</v>
      </c>
      <c r="P4">
        <v>0</v>
      </c>
      <c r="Q4">
        <f aca="true" t="shared" si="5" ref="Q4:Q15">ROUND(PRODUCT(PRODUCT(D4,1000),4.2,SUM(AVERAGE(E4,E3),-10)),0)</f>
        <v>37976</v>
      </c>
    </row>
    <row r="5" spans="1:17" ht="12.75">
      <c r="A5" s="1">
        <v>36686</v>
      </c>
      <c r="B5" s="2">
        <v>0.3541666666666667</v>
      </c>
      <c r="C5">
        <v>6.903</v>
      </c>
      <c r="D5">
        <f t="shared" si="1"/>
        <v>0.2239999999999993</v>
      </c>
      <c r="E5">
        <v>33.7</v>
      </c>
      <c r="F5">
        <f t="shared" si="2"/>
        <v>-7.899999999999999</v>
      </c>
      <c r="G5">
        <v>100.639</v>
      </c>
      <c r="H5">
        <f t="shared" si="3"/>
        <v>1.3419999999999987</v>
      </c>
      <c r="I5">
        <v>129.6</v>
      </c>
      <c r="J5">
        <f t="shared" si="4"/>
        <v>0.09999999999999432</v>
      </c>
      <c r="K5">
        <v>21.3</v>
      </c>
      <c r="L5" s="3">
        <v>21</v>
      </c>
      <c r="M5">
        <f t="shared" si="0"/>
        <v>0.3000000000000007</v>
      </c>
      <c r="N5">
        <v>34.7</v>
      </c>
      <c r="O5">
        <v>36.2</v>
      </c>
      <c r="P5">
        <v>0</v>
      </c>
      <c r="Q5">
        <f t="shared" si="5"/>
        <v>26013</v>
      </c>
    </row>
    <row r="6" spans="1:17" ht="12.75">
      <c r="A6" s="1">
        <v>36687</v>
      </c>
      <c r="B6" s="2">
        <v>0.3333333333333333</v>
      </c>
      <c r="C6">
        <v>6.997</v>
      </c>
      <c r="D6">
        <f t="shared" si="1"/>
        <v>0.0940000000000003</v>
      </c>
      <c r="E6">
        <v>42.3</v>
      </c>
      <c r="F6">
        <f t="shared" si="2"/>
        <v>8.599999999999994</v>
      </c>
      <c r="G6">
        <v>105.199</v>
      </c>
      <c r="H6" s="6">
        <f t="shared" si="3"/>
        <v>4.560000000000002</v>
      </c>
      <c r="I6" s="3">
        <v>130</v>
      </c>
      <c r="J6">
        <f t="shared" si="4"/>
        <v>0.4000000000000057</v>
      </c>
      <c r="K6">
        <v>21.4</v>
      </c>
      <c r="L6">
        <v>21.2</v>
      </c>
      <c r="M6">
        <f t="shared" si="0"/>
        <v>0.1999999999999993</v>
      </c>
      <c r="N6" s="3">
        <v>32</v>
      </c>
      <c r="O6">
        <v>34.3</v>
      </c>
      <c r="P6">
        <v>0</v>
      </c>
      <c r="Q6">
        <f t="shared" si="5"/>
        <v>11054</v>
      </c>
    </row>
    <row r="7" spans="1:17" ht="12.75">
      <c r="A7" s="1">
        <v>36691</v>
      </c>
      <c r="B7" s="2">
        <v>0.3958333333333333</v>
      </c>
      <c r="C7" s="6">
        <v>7.59</v>
      </c>
      <c r="D7">
        <f t="shared" si="1"/>
        <v>0.593</v>
      </c>
      <c r="E7">
        <v>31.7</v>
      </c>
      <c r="F7">
        <f t="shared" si="2"/>
        <v>-10.599999999999998</v>
      </c>
      <c r="G7">
        <v>114.771</v>
      </c>
      <c r="H7">
        <f t="shared" si="3"/>
        <v>9.572000000000003</v>
      </c>
      <c r="I7">
        <v>131.1</v>
      </c>
      <c r="J7">
        <f t="shared" si="4"/>
        <v>1.0999999999999943</v>
      </c>
      <c r="K7">
        <v>20.8</v>
      </c>
      <c r="L7">
        <v>20.5</v>
      </c>
      <c r="M7">
        <f t="shared" si="0"/>
        <v>0.3000000000000007</v>
      </c>
      <c r="N7" s="3">
        <v>32</v>
      </c>
      <c r="O7">
        <v>29.2</v>
      </c>
      <c r="P7">
        <v>0</v>
      </c>
      <c r="Q7">
        <f t="shared" si="5"/>
        <v>67246</v>
      </c>
    </row>
    <row r="8" spans="1:17" ht="12.75">
      <c r="A8" s="1">
        <v>36693</v>
      </c>
      <c r="B8" s="2">
        <v>0.3333333333333333</v>
      </c>
      <c r="C8">
        <v>8.079</v>
      </c>
      <c r="D8">
        <f t="shared" si="1"/>
        <v>0.48900000000000077</v>
      </c>
      <c r="E8">
        <v>27.7</v>
      </c>
      <c r="F8" s="3">
        <f t="shared" si="2"/>
        <v>-4</v>
      </c>
      <c r="G8">
        <v>118.152</v>
      </c>
      <c r="H8">
        <f t="shared" si="3"/>
        <v>3.3810000000000002</v>
      </c>
      <c r="I8">
        <v>131.5</v>
      </c>
      <c r="J8">
        <f t="shared" si="4"/>
        <v>0.4000000000000057</v>
      </c>
      <c r="K8">
        <v>20.9</v>
      </c>
      <c r="L8">
        <v>20.6</v>
      </c>
      <c r="M8">
        <f t="shared" si="0"/>
        <v>0.29999999999999716</v>
      </c>
      <c r="N8" s="3">
        <v>28</v>
      </c>
      <c r="O8">
        <v>32.1</v>
      </c>
      <c r="P8">
        <v>0</v>
      </c>
      <c r="Q8">
        <f t="shared" si="5"/>
        <v>40460</v>
      </c>
    </row>
    <row r="9" spans="1:17" ht="12.75">
      <c r="A9" s="1">
        <v>36694</v>
      </c>
      <c r="B9" s="2">
        <v>0.3333333333333333</v>
      </c>
      <c r="C9">
        <v>8.191</v>
      </c>
      <c r="D9">
        <f t="shared" si="1"/>
        <v>0.1120000000000001</v>
      </c>
      <c r="E9">
        <v>26.7</v>
      </c>
      <c r="F9" s="3">
        <f t="shared" si="2"/>
        <v>-1</v>
      </c>
      <c r="G9">
        <v>118.819</v>
      </c>
      <c r="H9">
        <f t="shared" si="3"/>
        <v>0.6670000000000016</v>
      </c>
      <c r="I9">
        <v>131.5</v>
      </c>
      <c r="J9" s="3">
        <f t="shared" si="4"/>
        <v>0</v>
      </c>
      <c r="K9" s="3">
        <v>21</v>
      </c>
      <c r="L9">
        <v>20.6</v>
      </c>
      <c r="M9">
        <f t="shared" si="0"/>
        <v>0.3999999999999986</v>
      </c>
      <c r="N9">
        <v>28.6</v>
      </c>
      <c r="O9">
        <v>32.9</v>
      </c>
      <c r="P9">
        <v>0</v>
      </c>
      <c r="Q9">
        <f t="shared" si="5"/>
        <v>8091</v>
      </c>
    </row>
    <row r="10" spans="1:17" ht="12.75">
      <c r="A10" s="1">
        <v>36697</v>
      </c>
      <c r="B10" s="2">
        <v>0.4930555555555556</v>
      </c>
      <c r="C10" s="6">
        <v>8.61</v>
      </c>
      <c r="D10">
        <f t="shared" si="1"/>
        <v>0.4189999999999987</v>
      </c>
      <c r="E10">
        <v>25.8</v>
      </c>
      <c r="F10">
        <f t="shared" si="2"/>
        <v>-0.8999999999999986</v>
      </c>
      <c r="G10">
        <v>133.023</v>
      </c>
      <c r="H10">
        <f t="shared" si="3"/>
        <v>14.203999999999994</v>
      </c>
      <c r="I10">
        <v>133.2</v>
      </c>
      <c r="J10">
        <f t="shared" si="4"/>
        <v>1.6999999999999886</v>
      </c>
      <c r="K10">
        <v>36.7</v>
      </c>
      <c r="L10">
        <v>36.5</v>
      </c>
      <c r="M10">
        <f t="shared" si="0"/>
        <v>0.20000000000000284</v>
      </c>
      <c r="N10">
        <v>38.7</v>
      </c>
      <c r="O10">
        <v>40.3</v>
      </c>
      <c r="P10">
        <v>1</v>
      </c>
      <c r="Q10">
        <f t="shared" si="5"/>
        <v>28597</v>
      </c>
    </row>
    <row r="11" spans="1:17" ht="12.75">
      <c r="A11" s="1">
        <v>36698</v>
      </c>
      <c r="B11" s="2">
        <v>0.3541666666666667</v>
      </c>
      <c r="C11">
        <v>8.988</v>
      </c>
      <c r="D11">
        <f t="shared" si="1"/>
        <v>0.3780000000000001</v>
      </c>
      <c r="E11">
        <v>27.1</v>
      </c>
      <c r="F11">
        <f t="shared" si="2"/>
        <v>1.3000000000000007</v>
      </c>
      <c r="G11">
        <v>134.135</v>
      </c>
      <c r="H11">
        <f t="shared" si="3"/>
        <v>1.1119999999999948</v>
      </c>
      <c r="I11">
        <v>133.3</v>
      </c>
      <c r="J11">
        <f t="shared" si="4"/>
        <v>0.10000000000002274</v>
      </c>
      <c r="K11" s="3">
        <v>20</v>
      </c>
      <c r="L11">
        <v>19.7</v>
      </c>
      <c r="M11">
        <f t="shared" si="0"/>
        <v>0.3000000000000007</v>
      </c>
      <c r="N11">
        <v>46.7</v>
      </c>
      <c r="O11">
        <v>45.4</v>
      </c>
      <c r="P11">
        <v>0</v>
      </c>
      <c r="Q11">
        <f t="shared" si="5"/>
        <v>26116</v>
      </c>
    </row>
    <row r="12" spans="1:17" ht="12.75">
      <c r="A12" s="1">
        <v>36701</v>
      </c>
      <c r="B12" s="2">
        <v>0.3541666666666667</v>
      </c>
      <c r="C12">
        <v>9.558</v>
      </c>
      <c r="D12" s="6">
        <f t="shared" si="1"/>
        <v>0.5700000000000003</v>
      </c>
      <c r="E12">
        <v>32.2</v>
      </c>
      <c r="F12">
        <f t="shared" si="2"/>
        <v>5.100000000000001</v>
      </c>
      <c r="G12">
        <v>139.497</v>
      </c>
      <c r="H12">
        <f t="shared" si="3"/>
        <v>5.362000000000023</v>
      </c>
      <c r="I12">
        <v>133.9</v>
      </c>
      <c r="J12">
        <f t="shared" si="4"/>
        <v>0.5999999999999943</v>
      </c>
      <c r="K12">
        <v>20.3</v>
      </c>
      <c r="L12">
        <v>19.9</v>
      </c>
      <c r="M12">
        <f t="shared" si="0"/>
        <v>0.40000000000000213</v>
      </c>
      <c r="N12">
        <v>44.7</v>
      </c>
      <c r="O12">
        <v>53.2</v>
      </c>
      <c r="P12">
        <v>1</v>
      </c>
      <c r="Q12">
        <f t="shared" si="5"/>
        <v>47042</v>
      </c>
    </row>
    <row r="13" spans="1:17" ht="12.75">
      <c r="A13" s="1">
        <v>36702</v>
      </c>
      <c r="B13" s="2">
        <v>0.3541666666666667</v>
      </c>
      <c r="C13">
        <v>9.761</v>
      </c>
      <c r="D13">
        <f t="shared" si="1"/>
        <v>0.2029999999999994</v>
      </c>
      <c r="E13">
        <v>31.4</v>
      </c>
      <c r="F13">
        <f t="shared" si="2"/>
        <v>-0.8000000000000043</v>
      </c>
      <c r="G13">
        <v>144.124</v>
      </c>
      <c r="H13">
        <f t="shared" si="3"/>
        <v>4.626999999999981</v>
      </c>
      <c r="I13">
        <v>134.4</v>
      </c>
      <c r="J13">
        <f t="shared" si="4"/>
        <v>0.5</v>
      </c>
      <c r="K13">
        <v>20.1</v>
      </c>
      <c r="L13">
        <v>19.9</v>
      </c>
      <c r="M13">
        <f t="shared" si="0"/>
        <v>0.20000000000000284</v>
      </c>
      <c r="N13">
        <v>49.4</v>
      </c>
      <c r="O13">
        <v>48.8</v>
      </c>
      <c r="P13">
        <v>0</v>
      </c>
      <c r="Q13">
        <f t="shared" si="5"/>
        <v>18587</v>
      </c>
    </row>
    <row r="14" spans="1:17" ht="12.75">
      <c r="A14" s="1">
        <v>36705</v>
      </c>
      <c r="B14" s="2">
        <v>0.3333333333333333</v>
      </c>
      <c r="C14">
        <v>11.156</v>
      </c>
      <c r="D14">
        <f t="shared" si="1"/>
        <v>1.3950000000000014</v>
      </c>
      <c r="E14">
        <v>28.4</v>
      </c>
      <c r="F14" s="3">
        <f t="shared" si="2"/>
        <v>-3</v>
      </c>
      <c r="G14">
        <v>156.326</v>
      </c>
      <c r="H14">
        <f t="shared" si="3"/>
        <v>12.201999999999998</v>
      </c>
      <c r="I14">
        <v>135.8</v>
      </c>
      <c r="J14">
        <f t="shared" si="4"/>
        <v>1.4000000000000057</v>
      </c>
      <c r="K14">
        <v>25.1</v>
      </c>
      <c r="L14">
        <v>24.8</v>
      </c>
      <c r="M14">
        <f t="shared" si="0"/>
        <v>0.3000000000000007</v>
      </c>
      <c r="N14">
        <v>59.1</v>
      </c>
      <c r="O14">
        <v>62.1</v>
      </c>
      <c r="P14">
        <v>0</v>
      </c>
      <c r="Q14">
        <f t="shared" si="5"/>
        <v>116594</v>
      </c>
    </row>
    <row r="15" spans="1:17" ht="12.75">
      <c r="A15" s="1">
        <v>36706</v>
      </c>
      <c r="B15" s="2">
        <v>0.3333333333333333</v>
      </c>
      <c r="C15">
        <v>11.837</v>
      </c>
      <c r="D15">
        <f t="shared" si="1"/>
        <v>0.6809999999999992</v>
      </c>
      <c r="E15">
        <v>27.1</v>
      </c>
      <c r="F15">
        <f t="shared" si="2"/>
        <v>-1.2999999999999972</v>
      </c>
      <c r="G15">
        <v>159.823</v>
      </c>
      <c r="H15">
        <f t="shared" si="3"/>
        <v>3.497000000000014</v>
      </c>
      <c r="I15">
        <v>136.2</v>
      </c>
      <c r="J15">
        <f t="shared" si="4"/>
        <v>0.39999999999997726</v>
      </c>
      <c r="K15">
        <v>25.2</v>
      </c>
      <c r="L15">
        <v>24.9</v>
      </c>
      <c r="M15">
        <f t="shared" si="0"/>
        <v>0.3000000000000007</v>
      </c>
      <c r="N15">
        <v>58.2</v>
      </c>
      <c r="O15">
        <v>62.1</v>
      </c>
      <c r="P15">
        <v>0</v>
      </c>
      <c r="Q15">
        <f t="shared" si="5"/>
        <v>50769</v>
      </c>
    </row>
    <row r="16" spans="4:17" ht="12.75">
      <c r="D16" s="6">
        <f>SUM(D2:D15)</f>
        <v>6.75</v>
      </c>
      <c r="E16">
        <f>ROUND(AVERAGE(E2:E15),1)</f>
        <v>33.3</v>
      </c>
      <c r="P16" t="s">
        <v>16</v>
      </c>
      <c r="Q16">
        <f>SUM(Q2:Q15)</f>
        <v>675284</v>
      </c>
    </row>
    <row r="18" ht="12.75">
      <c r="A18" s="1"/>
    </row>
    <row r="19" ht="12.75">
      <c r="A19" s="1"/>
    </row>
    <row r="22" ht="12.75">
      <c r="A22" s="1"/>
    </row>
    <row r="23" ht="12.75">
      <c r="A23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J1">
      <selection activeCell="H2" sqref="H2"/>
    </sheetView>
  </sheetViews>
  <sheetFormatPr defaultColWidth="9.00390625" defaultRowHeight="12.75"/>
  <sheetData>
    <row r="1" spans="1:17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36708</v>
      </c>
      <c r="B2" s="2">
        <v>0.3541666666666667</v>
      </c>
      <c r="C2">
        <v>13.025</v>
      </c>
      <c r="D2">
        <f>C2-Červen!C15</f>
        <v>1.1880000000000006</v>
      </c>
      <c r="E2">
        <v>33.5</v>
      </c>
      <c r="F2">
        <f>E2-Červen!E15</f>
        <v>6.399999999999999</v>
      </c>
      <c r="G2">
        <v>168.432</v>
      </c>
      <c r="H2">
        <f>G2-Červen!G15</f>
        <v>8.60899999999998</v>
      </c>
      <c r="I2">
        <v>137.2</v>
      </c>
      <c r="J2" s="3">
        <f>I2-Červen!I15</f>
        <v>1</v>
      </c>
      <c r="K2">
        <v>26.6</v>
      </c>
      <c r="L2">
        <v>26.3</v>
      </c>
      <c r="M2">
        <f>K2-L2</f>
        <v>0.3000000000000007</v>
      </c>
      <c r="N2">
        <v>59.1</v>
      </c>
      <c r="O2">
        <v>61.9</v>
      </c>
      <c r="P2">
        <v>0</v>
      </c>
      <c r="Q2" s="20">
        <f>ROUND(PRODUCT(PRODUCT(D2,1000),4.2,SUM(AVERAGE(E2,Červen!E15)-10)),0)</f>
        <v>101289</v>
      </c>
    </row>
    <row r="3" spans="1:17" ht="12.75">
      <c r="A3" s="1">
        <v>36710</v>
      </c>
      <c r="B3" s="2">
        <v>0.375</v>
      </c>
      <c r="C3">
        <v>13.586</v>
      </c>
      <c r="D3">
        <f>C3-C2</f>
        <v>0.5609999999999999</v>
      </c>
      <c r="E3">
        <v>35.7</v>
      </c>
      <c r="F3">
        <f>E3-E2</f>
        <v>2.200000000000003</v>
      </c>
      <c r="G3">
        <v>172.076</v>
      </c>
      <c r="H3">
        <f>G3-G2</f>
        <v>3.6440000000000055</v>
      </c>
      <c r="I3">
        <v>137.6</v>
      </c>
      <c r="J3">
        <f>I3-I2</f>
        <v>0.4000000000000057</v>
      </c>
      <c r="K3">
        <v>30.9</v>
      </c>
      <c r="L3">
        <v>30.6</v>
      </c>
      <c r="M3">
        <f aca="true" t="shared" si="0" ref="M3:M14">K3-L3</f>
        <v>0.29999999999999716</v>
      </c>
      <c r="N3">
        <v>61.9</v>
      </c>
      <c r="O3">
        <v>57.5</v>
      </c>
      <c r="P3">
        <v>1</v>
      </c>
      <c r="Q3" s="20">
        <f>ROUND(PRODUCT(PRODUCT(D3,1000),4.2,SUM(AVERAGE(E3,E2),-10)),0)</f>
        <v>57963</v>
      </c>
    </row>
    <row r="4" spans="1:17" ht="12.75">
      <c r="A4" s="1">
        <v>36715</v>
      </c>
      <c r="B4" s="2">
        <v>0.3958333333333333</v>
      </c>
      <c r="C4">
        <v>15.019</v>
      </c>
      <c r="D4">
        <f aca="true" t="shared" si="1" ref="D4:D14">C4-C3</f>
        <v>1.4329999999999998</v>
      </c>
      <c r="E4">
        <v>40.4</v>
      </c>
      <c r="F4">
        <f aca="true" t="shared" si="2" ref="F4:F14">E4-E3</f>
        <v>4.699999999999996</v>
      </c>
      <c r="G4">
        <v>194.209</v>
      </c>
      <c r="H4">
        <f aca="true" t="shared" si="3" ref="H4:H14">G4-G3</f>
        <v>22.13300000000001</v>
      </c>
      <c r="I4">
        <v>140.1</v>
      </c>
      <c r="J4">
        <f aca="true" t="shared" si="4" ref="J4:J14">I4-I3</f>
        <v>2.5</v>
      </c>
      <c r="K4">
        <v>23.9</v>
      </c>
      <c r="L4">
        <v>23.7</v>
      </c>
      <c r="M4">
        <f t="shared" si="0"/>
        <v>0.1999999999999993</v>
      </c>
      <c r="N4">
        <v>42.5</v>
      </c>
      <c r="O4">
        <v>34.8</v>
      </c>
      <c r="P4" s="13">
        <v>0</v>
      </c>
      <c r="Q4" s="20">
        <f aca="true" t="shared" si="5" ref="Q4:Q14">ROUND(PRODUCT(PRODUCT(D4,1000),4.2,SUM(AVERAGE(E4,E3),-10)),0)</f>
        <v>168822</v>
      </c>
    </row>
    <row r="5" spans="1:17" ht="12.75">
      <c r="A5" s="1">
        <v>36716</v>
      </c>
      <c r="B5" s="2">
        <v>0.3333333333333333</v>
      </c>
      <c r="C5">
        <v>15.062</v>
      </c>
      <c r="D5">
        <f t="shared" si="1"/>
        <v>0.04299999999999926</v>
      </c>
      <c r="E5">
        <v>36.2</v>
      </c>
      <c r="F5">
        <f t="shared" si="2"/>
        <v>-4.199999999999996</v>
      </c>
      <c r="G5">
        <v>194.209</v>
      </c>
      <c r="H5" s="6">
        <f t="shared" si="3"/>
        <v>0</v>
      </c>
      <c r="I5">
        <v>140.1</v>
      </c>
      <c r="J5" s="3">
        <f t="shared" si="4"/>
        <v>0</v>
      </c>
      <c r="K5" s="3">
        <v>23</v>
      </c>
      <c r="L5" s="3">
        <v>22.7</v>
      </c>
      <c r="M5">
        <f t="shared" si="0"/>
        <v>0.3000000000000007</v>
      </c>
      <c r="N5">
        <v>28.9</v>
      </c>
      <c r="O5">
        <v>33.6</v>
      </c>
      <c r="P5">
        <v>0</v>
      </c>
      <c r="Q5" s="20">
        <f t="shared" si="5"/>
        <v>5111</v>
      </c>
    </row>
    <row r="6" spans="1:17" ht="12.75">
      <c r="A6" s="1">
        <v>36720</v>
      </c>
      <c r="B6" s="2">
        <v>0.3333333333333333</v>
      </c>
      <c r="C6">
        <v>15.402</v>
      </c>
      <c r="D6" s="6">
        <f t="shared" si="1"/>
        <v>0.33999999999999986</v>
      </c>
      <c r="E6">
        <v>34.1</v>
      </c>
      <c r="F6">
        <f t="shared" si="2"/>
        <v>-2.1000000000000014</v>
      </c>
      <c r="G6">
        <v>205.068</v>
      </c>
      <c r="H6">
        <f t="shared" si="3"/>
        <v>10.859000000000009</v>
      </c>
      <c r="I6">
        <v>141.3</v>
      </c>
      <c r="J6">
        <f t="shared" si="4"/>
        <v>1.200000000000017</v>
      </c>
      <c r="K6">
        <v>23.7</v>
      </c>
      <c r="L6" s="3">
        <v>23.5</v>
      </c>
      <c r="M6">
        <f t="shared" si="0"/>
        <v>0.1999999999999993</v>
      </c>
      <c r="N6" s="3">
        <v>41.5</v>
      </c>
      <c r="O6">
        <v>44.6</v>
      </c>
      <c r="P6">
        <v>0</v>
      </c>
      <c r="Q6" s="20">
        <f t="shared" si="5"/>
        <v>35914</v>
      </c>
    </row>
    <row r="7" spans="1:17" ht="12.75">
      <c r="A7" s="1">
        <v>36721</v>
      </c>
      <c r="B7" s="2">
        <v>0.34375</v>
      </c>
      <c r="C7" s="6">
        <v>15.558</v>
      </c>
      <c r="D7">
        <f t="shared" si="1"/>
        <v>0.15600000000000058</v>
      </c>
      <c r="E7" s="3">
        <v>35</v>
      </c>
      <c r="F7">
        <f t="shared" si="2"/>
        <v>0.8999999999999986</v>
      </c>
      <c r="G7">
        <v>207.834</v>
      </c>
      <c r="H7">
        <f t="shared" si="3"/>
        <v>2.765999999999991</v>
      </c>
      <c r="I7">
        <v>141.7</v>
      </c>
      <c r="J7">
        <f t="shared" si="4"/>
        <v>0.39999999999997726</v>
      </c>
      <c r="K7">
        <v>23.8</v>
      </c>
      <c r="L7">
        <v>23.4</v>
      </c>
      <c r="M7">
        <f t="shared" si="0"/>
        <v>0.40000000000000213</v>
      </c>
      <c r="N7">
        <v>42.7</v>
      </c>
      <c r="O7">
        <v>45.4</v>
      </c>
      <c r="P7">
        <v>0</v>
      </c>
      <c r="Q7" s="20">
        <f t="shared" si="5"/>
        <v>16085</v>
      </c>
    </row>
    <row r="8" spans="1:17" ht="12.75">
      <c r="A8" s="1">
        <v>36723</v>
      </c>
      <c r="B8" s="2">
        <v>0.34375</v>
      </c>
      <c r="C8">
        <v>16.112</v>
      </c>
      <c r="D8">
        <f t="shared" si="1"/>
        <v>0.5539999999999985</v>
      </c>
      <c r="E8" s="3">
        <v>32</v>
      </c>
      <c r="F8" s="3">
        <f t="shared" si="2"/>
        <v>-3</v>
      </c>
      <c r="G8">
        <v>215.834</v>
      </c>
      <c r="H8" s="6">
        <f t="shared" si="3"/>
        <v>8</v>
      </c>
      <c r="I8" s="3">
        <v>142.6</v>
      </c>
      <c r="J8">
        <f t="shared" si="4"/>
        <v>0.9000000000000057</v>
      </c>
      <c r="K8">
        <v>22.6</v>
      </c>
      <c r="L8">
        <v>22.1</v>
      </c>
      <c r="M8">
        <f t="shared" si="0"/>
        <v>0.5</v>
      </c>
      <c r="N8" s="3">
        <v>42</v>
      </c>
      <c r="O8">
        <v>43.2</v>
      </c>
      <c r="P8">
        <v>0</v>
      </c>
      <c r="Q8" s="20">
        <f t="shared" si="5"/>
        <v>54680</v>
      </c>
    </row>
    <row r="9" spans="1:17" ht="12.75">
      <c r="A9" s="1">
        <v>36726</v>
      </c>
      <c r="B9" s="2">
        <v>0.3645833333333333</v>
      </c>
      <c r="C9">
        <v>16.557</v>
      </c>
      <c r="D9">
        <f t="shared" si="1"/>
        <v>0.4450000000000003</v>
      </c>
      <c r="E9">
        <v>40.9</v>
      </c>
      <c r="F9">
        <f t="shared" si="2"/>
        <v>8.899999999999999</v>
      </c>
      <c r="G9">
        <v>240.785</v>
      </c>
      <c r="H9">
        <f t="shared" si="3"/>
        <v>24.950999999999993</v>
      </c>
      <c r="I9">
        <v>145.5</v>
      </c>
      <c r="J9">
        <f t="shared" si="4"/>
        <v>2.9000000000000057</v>
      </c>
      <c r="K9" s="3">
        <v>31.4</v>
      </c>
      <c r="L9">
        <v>31.8</v>
      </c>
      <c r="M9">
        <f t="shared" si="0"/>
        <v>-0.40000000000000213</v>
      </c>
      <c r="N9">
        <v>60.1</v>
      </c>
      <c r="O9" s="3">
        <v>63</v>
      </c>
      <c r="P9" s="13">
        <v>1</v>
      </c>
      <c r="Q9" s="20">
        <f t="shared" si="5"/>
        <v>49435</v>
      </c>
    </row>
    <row r="10" spans="1:17" ht="12.75">
      <c r="A10" s="1">
        <v>36726</v>
      </c>
      <c r="B10" s="2">
        <v>0.6458333333333334</v>
      </c>
      <c r="C10" s="6">
        <v>16.602</v>
      </c>
      <c r="D10">
        <f t="shared" si="1"/>
        <v>0.045000000000001705</v>
      </c>
      <c r="E10">
        <v>42.7</v>
      </c>
      <c r="F10">
        <f t="shared" si="2"/>
        <v>1.8000000000000043</v>
      </c>
      <c r="G10">
        <v>243.015</v>
      </c>
      <c r="H10" s="6">
        <f t="shared" si="3"/>
        <v>2.2299999999999898</v>
      </c>
      <c r="I10">
        <v>145.7</v>
      </c>
      <c r="J10">
        <f t="shared" si="4"/>
        <v>0.19999999999998863</v>
      </c>
      <c r="K10">
        <v>50.8</v>
      </c>
      <c r="L10">
        <v>48.7</v>
      </c>
      <c r="M10">
        <f t="shared" si="0"/>
        <v>2.0999999999999943</v>
      </c>
      <c r="N10">
        <v>54.8</v>
      </c>
      <c r="O10">
        <v>60.7</v>
      </c>
      <c r="P10">
        <v>1</v>
      </c>
      <c r="Q10" s="20">
        <f t="shared" si="5"/>
        <v>6010</v>
      </c>
    </row>
    <row r="11" spans="1:17" ht="12.75">
      <c r="A11" s="1">
        <v>36727</v>
      </c>
      <c r="B11" s="2">
        <v>0.5625</v>
      </c>
      <c r="C11">
        <v>16.665</v>
      </c>
      <c r="D11">
        <f t="shared" si="1"/>
        <v>0.06299999999999883</v>
      </c>
      <c r="E11">
        <v>41.3</v>
      </c>
      <c r="F11">
        <f t="shared" si="2"/>
        <v>-1.4000000000000057</v>
      </c>
      <c r="G11">
        <v>250.756</v>
      </c>
      <c r="H11">
        <f t="shared" si="3"/>
        <v>7.741000000000014</v>
      </c>
      <c r="I11">
        <v>146.6</v>
      </c>
      <c r="J11">
        <f t="shared" si="4"/>
        <v>0.9000000000000057</v>
      </c>
      <c r="K11">
        <v>49.9</v>
      </c>
      <c r="L11">
        <v>46.4</v>
      </c>
      <c r="M11">
        <f t="shared" si="0"/>
        <v>3.5</v>
      </c>
      <c r="N11">
        <v>46.8</v>
      </c>
      <c r="O11">
        <v>47.8</v>
      </c>
      <c r="P11" s="13">
        <v>1</v>
      </c>
      <c r="Q11" s="20">
        <f t="shared" si="5"/>
        <v>8467</v>
      </c>
    </row>
    <row r="12" spans="1:17" ht="12.75">
      <c r="A12" s="1">
        <v>36728</v>
      </c>
      <c r="B12" s="2">
        <v>0.34375</v>
      </c>
      <c r="C12" s="6">
        <v>16.77</v>
      </c>
      <c r="D12">
        <f t="shared" si="1"/>
        <v>0.10500000000000043</v>
      </c>
      <c r="E12" s="3">
        <v>41.1</v>
      </c>
      <c r="F12">
        <f t="shared" si="2"/>
        <v>-0.19999999999999574</v>
      </c>
      <c r="G12">
        <v>257.224</v>
      </c>
      <c r="H12">
        <f t="shared" si="3"/>
        <v>6.467999999999989</v>
      </c>
      <c r="I12">
        <v>147.4</v>
      </c>
      <c r="J12">
        <f t="shared" si="4"/>
        <v>0.8000000000000114</v>
      </c>
      <c r="K12">
        <v>32.9</v>
      </c>
      <c r="L12">
        <v>33.1</v>
      </c>
      <c r="M12">
        <f t="shared" si="0"/>
        <v>-0.20000000000000284</v>
      </c>
      <c r="N12">
        <v>39.6</v>
      </c>
      <c r="O12">
        <v>41.5</v>
      </c>
      <c r="P12">
        <v>1</v>
      </c>
      <c r="Q12" s="20">
        <f t="shared" si="5"/>
        <v>13759</v>
      </c>
    </row>
    <row r="13" spans="1:17" ht="12.75">
      <c r="A13" s="1">
        <v>36729</v>
      </c>
      <c r="B13" s="2">
        <v>0.375</v>
      </c>
      <c r="C13">
        <v>16.943</v>
      </c>
      <c r="D13">
        <f t="shared" si="1"/>
        <v>0.17300000000000182</v>
      </c>
      <c r="E13">
        <v>35.7</v>
      </c>
      <c r="F13">
        <f t="shared" si="2"/>
        <v>-5.399999999999999</v>
      </c>
      <c r="G13">
        <v>265.798</v>
      </c>
      <c r="H13">
        <f t="shared" si="3"/>
        <v>8.574000000000012</v>
      </c>
      <c r="I13">
        <v>148.3</v>
      </c>
      <c r="J13">
        <f t="shared" si="4"/>
        <v>0.9000000000000057</v>
      </c>
      <c r="K13">
        <v>29.4</v>
      </c>
      <c r="L13">
        <v>29.5</v>
      </c>
      <c r="M13">
        <f t="shared" si="0"/>
        <v>-0.10000000000000142</v>
      </c>
      <c r="N13">
        <v>36.4</v>
      </c>
      <c r="O13">
        <v>37.7</v>
      </c>
      <c r="P13">
        <v>1</v>
      </c>
      <c r="Q13" s="20">
        <f t="shared" si="5"/>
        <v>20635</v>
      </c>
    </row>
    <row r="14" spans="1:17" ht="12.75">
      <c r="A14" s="1">
        <v>36737</v>
      </c>
      <c r="B14" s="2">
        <v>0.7604166666666666</v>
      </c>
      <c r="C14">
        <v>18.125</v>
      </c>
      <c r="D14">
        <f t="shared" si="1"/>
        <v>1.1819999999999986</v>
      </c>
      <c r="E14" s="3">
        <v>42</v>
      </c>
      <c r="F14">
        <f t="shared" si="2"/>
        <v>6.299999999999997</v>
      </c>
      <c r="G14">
        <v>336.141</v>
      </c>
      <c r="H14">
        <f t="shared" si="3"/>
        <v>70.34300000000002</v>
      </c>
      <c r="I14">
        <v>156.1</v>
      </c>
      <c r="J14">
        <f t="shared" si="4"/>
        <v>7.799999999999983</v>
      </c>
      <c r="K14" s="3">
        <v>40.7</v>
      </c>
      <c r="L14">
        <v>42.3</v>
      </c>
      <c r="M14">
        <f t="shared" si="0"/>
        <v>-1.5999999999999943</v>
      </c>
      <c r="N14">
        <v>41.8</v>
      </c>
      <c r="O14">
        <v>32.8</v>
      </c>
      <c r="P14">
        <v>1</v>
      </c>
      <c r="Q14" s="20">
        <f t="shared" si="5"/>
        <v>143223</v>
      </c>
    </row>
    <row r="15" spans="1:17" ht="12.75">
      <c r="A15" s="1"/>
      <c r="B15" s="2"/>
      <c r="D15">
        <f>SUM(D2:D14)</f>
        <v>6.288</v>
      </c>
      <c r="E15">
        <f>ROUND(AVERAGE(E2:E14),1)</f>
        <v>37.7</v>
      </c>
      <c r="P15" t="s">
        <v>16</v>
      </c>
      <c r="Q15" s="20">
        <f>SUM(Q2:Q14)</f>
        <v>681393</v>
      </c>
    </row>
    <row r="17" ht="12.75">
      <c r="A1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B13">
      <selection activeCell="B18" sqref="B18"/>
    </sheetView>
  </sheetViews>
  <sheetFormatPr defaultColWidth="9.00390625" defaultRowHeight="12.75"/>
  <sheetData>
    <row r="1" spans="1:17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36754</v>
      </c>
      <c r="B2" s="2">
        <v>0.3541666666666667</v>
      </c>
      <c r="C2" s="6">
        <v>20.25</v>
      </c>
      <c r="D2">
        <f>C2-Červenec!C14</f>
        <v>2.125</v>
      </c>
      <c r="E2">
        <v>22.5</v>
      </c>
      <c r="F2">
        <f>E2-Červenec!E14</f>
        <v>-19.5</v>
      </c>
      <c r="G2">
        <v>356.358</v>
      </c>
      <c r="H2">
        <f>G2-Červenec!G14</f>
        <v>20.216999999999985</v>
      </c>
      <c r="I2">
        <v>161.6</v>
      </c>
      <c r="J2" s="3">
        <f>I2-Červenec!I14</f>
        <v>5.5</v>
      </c>
      <c r="K2">
        <v>21.8</v>
      </c>
      <c r="L2">
        <v>21.5</v>
      </c>
      <c r="M2">
        <f>K2-L2</f>
        <v>0.3000000000000007</v>
      </c>
      <c r="N2">
        <v>28.5</v>
      </c>
      <c r="O2">
        <v>29.9</v>
      </c>
      <c r="P2">
        <v>0</v>
      </c>
      <c r="Q2" s="20">
        <f>ROUND(PRODUCT(PRODUCT(D2,1000),4.2,SUM(AVERAGE(E2,Červenec!E14)-10)),0)</f>
        <v>198581</v>
      </c>
    </row>
    <row r="3" spans="1:17" ht="12.75">
      <c r="A3" s="1">
        <v>36755</v>
      </c>
      <c r="B3" s="2">
        <v>0.4270833333333333</v>
      </c>
      <c r="C3">
        <v>20.499</v>
      </c>
      <c r="D3">
        <f>C3-C2</f>
        <v>0.24899999999999878</v>
      </c>
      <c r="E3">
        <v>22.6</v>
      </c>
      <c r="F3">
        <f>E3-E2</f>
        <v>0.10000000000000142</v>
      </c>
      <c r="G3">
        <v>356.359</v>
      </c>
      <c r="H3">
        <f>G3-G2</f>
        <v>0.0009999999999763531</v>
      </c>
      <c r="I3">
        <v>162.1</v>
      </c>
      <c r="J3">
        <f>I3-I2</f>
        <v>0.5</v>
      </c>
      <c r="K3">
        <v>22.6</v>
      </c>
      <c r="L3">
        <v>24.3</v>
      </c>
      <c r="M3">
        <f aca="true" t="shared" si="0" ref="M3:M13">K3-L3</f>
        <v>-1.6999999999999993</v>
      </c>
      <c r="N3">
        <v>47.2</v>
      </c>
      <c r="O3">
        <v>47.1</v>
      </c>
      <c r="P3">
        <v>0</v>
      </c>
      <c r="Q3" s="20">
        <f>ROUND(PRODUCT(PRODUCT(D3,1000),4.2,SUM(AVERAGE(E3,E2),-10)),0)</f>
        <v>13125</v>
      </c>
    </row>
    <row r="4" spans="1:17" ht="12.75">
      <c r="A4" s="1">
        <v>36756</v>
      </c>
      <c r="B4" s="2">
        <v>0.4270833333333333</v>
      </c>
      <c r="C4">
        <v>20.659</v>
      </c>
      <c r="D4" s="6">
        <f aca="true" t="shared" si="1" ref="D4:D13">C4-C3</f>
        <v>0.16000000000000014</v>
      </c>
      <c r="E4">
        <v>22.1</v>
      </c>
      <c r="F4">
        <f aca="true" t="shared" si="2" ref="F4:F13">E4-E3</f>
        <v>-0.5</v>
      </c>
      <c r="G4">
        <v>356.359</v>
      </c>
      <c r="H4" s="6">
        <f aca="true" t="shared" si="3" ref="H4:H13">G4-G3</f>
        <v>0</v>
      </c>
      <c r="I4">
        <v>162.5</v>
      </c>
      <c r="J4">
        <f aca="true" t="shared" si="4" ref="J4:J13">I4-I3</f>
        <v>0.4000000000000057</v>
      </c>
      <c r="K4">
        <v>27.3</v>
      </c>
      <c r="L4">
        <v>28.4</v>
      </c>
      <c r="M4">
        <f t="shared" si="0"/>
        <v>-1.0999999999999979</v>
      </c>
      <c r="N4">
        <v>39.7</v>
      </c>
      <c r="O4">
        <v>39.9</v>
      </c>
      <c r="P4">
        <v>1</v>
      </c>
      <c r="Q4" s="20">
        <f aca="true" t="shared" si="5" ref="Q4:Q13">ROUND(PRODUCT(PRODUCT(D4,1000),4.2,SUM(AVERAGE(E4,E3),-10)),0)</f>
        <v>8299</v>
      </c>
    </row>
    <row r="5" spans="1:17" ht="12.75">
      <c r="A5" s="1">
        <v>36757</v>
      </c>
      <c r="B5" s="2">
        <v>0.5416666666666666</v>
      </c>
      <c r="C5">
        <v>20.835</v>
      </c>
      <c r="D5">
        <f t="shared" si="1"/>
        <v>0.17600000000000193</v>
      </c>
      <c r="E5">
        <v>21.9</v>
      </c>
      <c r="F5">
        <f t="shared" si="2"/>
        <v>-0.20000000000000284</v>
      </c>
      <c r="G5">
        <v>356.359</v>
      </c>
      <c r="H5" s="6">
        <f t="shared" si="3"/>
        <v>0</v>
      </c>
      <c r="I5">
        <v>163.2</v>
      </c>
      <c r="J5" s="3">
        <f t="shared" si="4"/>
        <v>0.6999999999999886</v>
      </c>
      <c r="K5" s="3">
        <v>23</v>
      </c>
      <c r="L5" s="3">
        <v>28</v>
      </c>
      <c r="M5" s="3">
        <f t="shared" si="0"/>
        <v>-5</v>
      </c>
      <c r="N5">
        <v>32.3</v>
      </c>
      <c r="O5">
        <v>32.6</v>
      </c>
      <c r="P5">
        <v>1</v>
      </c>
      <c r="Q5" s="20">
        <f t="shared" si="5"/>
        <v>8870</v>
      </c>
    </row>
    <row r="6" spans="1:17" ht="12.75">
      <c r="A6" s="1">
        <v>36761</v>
      </c>
      <c r="B6" s="2">
        <v>0.34375</v>
      </c>
      <c r="C6">
        <v>21.209</v>
      </c>
      <c r="D6" s="6">
        <f t="shared" si="1"/>
        <v>0.3739999999999988</v>
      </c>
      <c r="E6">
        <v>31.4</v>
      </c>
      <c r="F6">
        <f t="shared" si="2"/>
        <v>9.5</v>
      </c>
      <c r="I6">
        <v>165.7</v>
      </c>
      <c r="J6">
        <f t="shared" si="4"/>
        <v>2.5</v>
      </c>
      <c r="K6">
        <v>20.6</v>
      </c>
      <c r="L6">
        <v>20.8</v>
      </c>
      <c r="M6">
        <f t="shared" si="0"/>
        <v>-0.1999999999999993</v>
      </c>
      <c r="N6">
        <v>31.6</v>
      </c>
      <c r="O6">
        <v>32.5</v>
      </c>
      <c r="P6">
        <v>0</v>
      </c>
      <c r="Q6" s="20">
        <f t="shared" si="5"/>
        <v>26154</v>
      </c>
    </row>
    <row r="7" spans="1:17" ht="12.75">
      <c r="A7" s="1">
        <v>36763</v>
      </c>
      <c r="B7" s="2">
        <v>0.8083333333333332</v>
      </c>
      <c r="C7">
        <v>21.647</v>
      </c>
      <c r="D7">
        <f t="shared" si="1"/>
        <v>0.43799999999999883</v>
      </c>
      <c r="E7">
        <v>26.3</v>
      </c>
      <c r="F7">
        <f t="shared" si="2"/>
        <v>-5.099999999999998</v>
      </c>
      <c r="G7">
        <v>356.874</v>
      </c>
      <c r="H7">
        <f>G7-G5</f>
        <v>0.5150000000000432</v>
      </c>
      <c r="K7">
        <v>25.8</v>
      </c>
      <c r="L7">
        <v>25.5</v>
      </c>
      <c r="M7">
        <f t="shared" si="0"/>
        <v>0.3000000000000007</v>
      </c>
      <c r="N7">
        <v>60.3</v>
      </c>
      <c r="O7">
        <v>51.4</v>
      </c>
      <c r="P7">
        <v>1</v>
      </c>
      <c r="Q7" s="20">
        <f t="shared" si="5"/>
        <v>34676</v>
      </c>
    </row>
    <row r="8" spans="1:17" ht="12.75">
      <c r="A8" s="1">
        <v>36765</v>
      </c>
      <c r="B8" s="2">
        <v>0.4166666666666667</v>
      </c>
      <c r="C8">
        <v>21.733</v>
      </c>
      <c r="D8">
        <f t="shared" si="1"/>
        <v>0.08600000000000207</v>
      </c>
      <c r="E8" s="3">
        <v>38</v>
      </c>
      <c r="F8" s="3">
        <f t="shared" si="2"/>
        <v>11.7</v>
      </c>
      <c r="G8">
        <v>4.189</v>
      </c>
      <c r="H8" s="6">
        <f>G8</f>
        <v>4.189</v>
      </c>
      <c r="K8">
        <v>22.5</v>
      </c>
      <c r="L8">
        <v>22.1</v>
      </c>
      <c r="M8">
        <f t="shared" si="0"/>
        <v>0.3999999999999986</v>
      </c>
      <c r="N8" s="3">
        <v>41</v>
      </c>
      <c r="O8">
        <v>42.8</v>
      </c>
      <c r="P8">
        <v>0</v>
      </c>
      <c r="Q8" s="20">
        <f t="shared" si="5"/>
        <v>8001</v>
      </c>
    </row>
    <row r="9" spans="1:17" ht="12.75">
      <c r="A9" s="1">
        <v>36768</v>
      </c>
      <c r="B9" s="2">
        <v>0.625</v>
      </c>
      <c r="C9">
        <v>21.952</v>
      </c>
      <c r="D9">
        <f t="shared" si="1"/>
        <v>0.2190000000000012</v>
      </c>
      <c r="E9">
        <v>41.2</v>
      </c>
      <c r="F9">
        <f t="shared" si="2"/>
        <v>3.200000000000003</v>
      </c>
      <c r="G9">
        <v>13.023</v>
      </c>
      <c r="H9">
        <f t="shared" si="3"/>
        <v>8.834</v>
      </c>
      <c r="I9">
        <v>168.9</v>
      </c>
      <c r="J9">
        <f>I9-I6</f>
        <v>3.200000000000017</v>
      </c>
      <c r="K9" s="3">
        <v>46</v>
      </c>
      <c r="L9">
        <v>44.8</v>
      </c>
      <c r="M9">
        <f t="shared" si="0"/>
        <v>1.2000000000000028</v>
      </c>
      <c r="Q9" s="20">
        <f t="shared" si="5"/>
        <v>27226</v>
      </c>
    </row>
    <row r="10" spans="2:17" ht="12.75">
      <c r="B10" s="2">
        <v>0.7194444444444444</v>
      </c>
      <c r="C10">
        <v>21.978</v>
      </c>
      <c r="D10">
        <f t="shared" si="1"/>
        <v>0.0259999999999998</v>
      </c>
      <c r="E10">
        <v>42.2</v>
      </c>
      <c r="F10" s="3">
        <f t="shared" si="2"/>
        <v>1</v>
      </c>
      <c r="G10" s="6">
        <v>13.73</v>
      </c>
      <c r="H10" s="6">
        <f t="shared" si="3"/>
        <v>0.7070000000000007</v>
      </c>
      <c r="I10" s="3">
        <v>169</v>
      </c>
      <c r="J10">
        <f t="shared" si="4"/>
        <v>0.09999999999999432</v>
      </c>
      <c r="K10">
        <v>42.1</v>
      </c>
      <c r="L10">
        <v>41.8</v>
      </c>
      <c r="M10">
        <f t="shared" si="0"/>
        <v>0.30000000000000426</v>
      </c>
      <c r="N10" s="3">
        <v>58</v>
      </c>
      <c r="O10">
        <v>62.7</v>
      </c>
      <c r="P10">
        <v>1</v>
      </c>
      <c r="Q10" s="20">
        <f t="shared" si="5"/>
        <v>3462</v>
      </c>
    </row>
    <row r="11" spans="1:17" ht="12.75">
      <c r="A11" s="1">
        <v>36769</v>
      </c>
      <c r="B11" s="2">
        <v>0.3333333333333333</v>
      </c>
      <c r="C11">
        <v>22.023</v>
      </c>
      <c r="D11">
        <f t="shared" si="1"/>
        <v>0.04499999999999815</v>
      </c>
      <c r="E11">
        <v>39.3</v>
      </c>
      <c r="F11">
        <f t="shared" si="2"/>
        <v>-2.9000000000000057</v>
      </c>
      <c r="G11">
        <v>14.116</v>
      </c>
      <c r="H11">
        <f t="shared" si="3"/>
        <v>0.38599999999999923</v>
      </c>
      <c r="I11">
        <v>169.1</v>
      </c>
      <c r="J11">
        <f t="shared" si="4"/>
        <v>0.09999999999999432</v>
      </c>
      <c r="K11">
        <v>22.6</v>
      </c>
      <c r="L11">
        <v>22.2</v>
      </c>
      <c r="M11">
        <f t="shared" si="0"/>
        <v>0.40000000000000213</v>
      </c>
      <c r="N11">
        <v>51.5</v>
      </c>
      <c r="O11" s="3">
        <v>54</v>
      </c>
      <c r="P11">
        <v>0</v>
      </c>
      <c r="Q11" s="20">
        <f t="shared" si="5"/>
        <v>5812</v>
      </c>
    </row>
    <row r="12" spans="1:17" ht="12.75">
      <c r="A12" s="1"/>
      <c r="B12" s="2">
        <v>0.5416666666666666</v>
      </c>
      <c r="C12" s="6">
        <v>22.12</v>
      </c>
      <c r="D12">
        <f t="shared" si="1"/>
        <v>0.09700000000000131</v>
      </c>
      <c r="E12">
        <v>41.1</v>
      </c>
      <c r="F12">
        <f t="shared" si="2"/>
        <v>1.8000000000000043</v>
      </c>
      <c r="G12">
        <v>15.125</v>
      </c>
      <c r="H12">
        <f t="shared" si="3"/>
        <v>1.0090000000000003</v>
      </c>
      <c r="I12">
        <v>169.2</v>
      </c>
      <c r="J12">
        <f t="shared" si="4"/>
        <v>0.09999999999999432</v>
      </c>
      <c r="K12">
        <v>46.7</v>
      </c>
      <c r="L12">
        <v>45.2</v>
      </c>
      <c r="M12">
        <f t="shared" si="0"/>
        <v>1.5</v>
      </c>
      <c r="N12">
        <v>47.8</v>
      </c>
      <c r="O12" s="3">
        <v>48</v>
      </c>
      <c r="P12">
        <v>1</v>
      </c>
      <c r="Q12" s="20">
        <f t="shared" si="5"/>
        <v>12303</v>
      </c>
    </row>
    <row r="13" spans="2:17" ht="12.75">
      <c r="B13" s="2">
        <v>0.6666666666666666</v>
      </c>
      <c r="C13">
        <v>22.151</v>
      </c>
      <c r="D13">
        <f t="shared" si="1"/>
        <v>0.030999999999998806</v>
      </c>
      <c r="E13">
        <v>44.7</v>
      </c>
      <c r="F13">
        <f t="shared" si="2"/>
        <v>3.6000000000000014</v>
      </c>
      <c r="G13">
        <v>15.983</v>
      </c>
      <c r="H13">
        <f t="shared" si="3"/>
        <v>0.8580000000000005</v>
      </c>
      <c r="I13">
        <v>169.3</v>
      </c>
      <c r="J13">
        <f t="shared" si="4"/>
        <v>0.10000000000002274</v>
      </c>
      <c r="K13">
        <v>37.6</v>
      </c>
      <c r="L13" s="3">
        <v>38</v>
      </c>
      <c r="M13">
        <f t="shared" si="0"/>
        <v>-0.3999999999999986</v>
      </c>
      <c r="N13">
        <v>45.4</v>
      </c>
      <c r="O13">
        <v>45.8</v>
      </c>
      <c r="P13">
        <v>0</v>
      </c>
      <c r="Q13" s="20">
        <f t="shared" si="5"/>
        <v>4284</v>
      </c>
    </row>
    <row r="14" spans="2:17" ht="12.75">
      <c r="B14" s="2"/>
      <c r="D14">
        <f>SUM(D2:D13)</f>
        <v>4.026</v>
      </c>
      <c r="E14">
        <f>ROUND(AVERAGE(E2:E13),1)</f>
        <v>32.8</v>
      </c>
      <c r="K14" s="3"/>
      <c r="Q14" s="20">
        <f>SUM(Q2:Q13)</f>
        <v>350793</v>
      </c>
    </row>
    <row r="15" ht="12.75">
      <c r="B15" s="2"/>
    </row>
    <row r="18" ht="12.75">
      <c r="A18">
        <v>20.25</v>
      </c>
    </row>
    <row r="19" ht="12.75">
      <c r="A19">
        <v>20.499</v>
      </c>
    </row>
    <row r="20" ht="12.75">
      <c r="A20">
        <v>20.659</v>
      </c>
    </row>
    <row r="21" ht="12.75">
      <c r="A21">
        <v>20.835</v>
      </c>
    </row>
    <row r="22" ht="12.75">
      <c r="A22">
        <v>21.209</v>
      </c>
    </row>
    <row r="23" ht="12.75">
      <c r="A23">
        <v>21.647</v>
      </c>
    </row>
    <row r="24" ht="12.75">
      <c r="A24">
        <v>21.733</v>
      </c>
    </row>
    <row r="25" ht="12.75">
      <c r="A25">
        <v>21.952</v>
      </c>
    </row>
    <row r="26" ht="12.75">
      <c r="A26">
        <v>21.978</v>
      </c>
    </row>
    <row r="27" ht="12.75">
      <c r="A27">
        <v>22.023</v>
      </c>
    </row>
    <row r="28" ht="12.75">
      <c r="A28">
        <v>22.12</v>
      </c>
    </row>
    <row r="29" ht="12.75">
      <c r="A29">
        <v>22.151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F32" sqref="F32"/>
    </sheetView>
  </sheetViews>
  <sheetFormatPr defaultColWidth="9.00390625" defaultRowHeight="12.75"/>
  <cols>
    <col min="2" max="2" width="9.125" style="2" customWidth="1"/>
    <col min="3" max="4" width="9.125" style="6" customWidth="1"/>
    <col min="5" max="6" width="9.125" style="3" customWidth="1"/>
    <col min="7" max="8" width="9.125" style="6" customWidth="1"/>
    <col min="10" max="15" width="9.125" style="3" customWidth="1"/>
    <col min="17" max="17" width="9.125" style="13" customWidth="1"/>
  </cols>
  <sheetData>
    <row r="1" spans="1:17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4" t="s">
        <v>3</v>
      </c>
      <c r="J1" s="5" t="s">
        <v>11</v>
      </c>
      <c r="K1" s="19" t="s">
        <v>4</v>
      </c>
      <c r="L1" s="19" t="s">
        <v>5</v>
      </c>
      <c r="M1" s="19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36770</v>
      </c>
      <c r="B2" s="2">
        <v>0.5833333333333334</v>
      </c>
      <c r="C2" s="6">
        <v>22.372</v>
      </c>
      <c r="D2" s="6">
        <f>C2-Srpen!C13</f>
        <v>0.22100000000000009</v>
      </c>
      <c r="E2" s="3">
        <v>37.2</v>
      </c>
      <c r="F2" s="3">
        <f>E2-Srpen!E13</f>
        <v>-7.5</v>
      </c>
      <c r="G2" s="6">
        <v>16.72</v>
      </c>
      <c r="H2" s="6">
        <f>G2-Srpen!G13</f>
        <v>0.7369999999999983</v>
      </c>
      <c r="I2" s="15">
        <v>169.4</v>
      </c>
      <c r="J2" s="3">
        <f>I2-Srpen!I13</f>
        <v>0.09999999999999432</v>
      </c>
      <c r="K2" s="3">
        <v>39</v>
      </c>
      <c r="L2" s="3">
        <v>37.5</v>
      </c>
      <c r="M2" s="3">
        <f>K2-L2</f>
        <v>1.5</v>
      </c>
      <c r="N2" s="15">
        <v>56.8</v>
      </c>
      <c r="O2" s="15">
        <v>63.2</v>
      </c>
      <c r="P2" s="15">
        <v>1</v>
      </c>
      <c r="Q2" s="20">
        <f>ROUND(PRODUCT(PRODUCT(D2,1000),4.2,SUM(AVERAGE(E2,Srpen!E13)-10)),0)</f>
        <v>28728</v>
      </c>
    </row>
    <row r="3" spans="1:17" ht="12.75">
      <c r="A3" s="1">
        <v>36771</v>
      </c>
      <c r="B3" s="2">
        <v>0.6666666666666666</v>
      </c>
      <c r="C3" s="6">
        <v>22.603</v>
      </c>
      <c r="D3" s="6">
        <f>C3-C2</f>
        <v>0.23100000000000165</v>
      </c>
      <c r="E3" s="3">
        <v>35</v>
      </c>
      <c r="F3" s="3">
        <f>E3-E2</f>
        <v>-2.200000000000003</v>
      </c>
      <c r="G3" s="6">
        <v>17.792</v>
      </c>
      <c r="H3" s="6">
        <f>G3-G2</f>
        <v>1.0720000000000027</v>
      </c>
      <c r="J3"/>
      <c r="K3" s="3">
        <v>22.8</v>
      </c>
      <c r="L3" s="3">
        <v>22</v>
      </c>
      <c r="M3" s="3">
        <f aca="true" t="shared" si="0" ref="M3:M25">K3-L3</f>
        <v>0.8000000000000007</v>
      </c>
      <c r="N3" s="15">
        <v>45.6</v>
      </c>
      <c r="O3" s="15">
        <v>48.1</v>
      </c>
      <c r="P3" s="15">
        <v>0</v>
      </c>
      <c r="Q3" s="20">
        <f>ROUND(PRODUCT(PRODUCT(D3,1000),4.2,SUM(AVERAGE(E3,E2),-10)),0)</f>
        <v>25322</v>
      </c>
    </row>
    <row r="4" spans="1:17" ht="12.75">
      <c r="A4" s="1">
        <v>36772</v>
      </c>
      <c r="B4" s="2">
        <v>0.5416666666666666</v>
      </c>
      <c r="C4" s="6">
        <v>22.809</v>
      </c>
      <c r="D4" s="6">
        <f aca="true" t="shared" si="1" ref="D4:D25">C4-C3</f>
        <v>0.20599999999999952</v>
      </c>
      <c r="E4" s="3">
        <v>29.4</v>
      </c>
      <c r="F4" s="3">
        <f aca="true" t="shared" si="2" ref="F4:F25">E4-E3</f>
        <v>-5.600000000000001</v>
      </c>
      <c r="G4" s="6">
        <v>18.209</v>
      </c>
      <c r="H4" s="6">
        <f aca="true" t="shared" si="3" ref="H4:H25">G4-G3</f>
        <v>0.41699999999999804</v>
      </c>
      <c r="J4"/>
      <c r="K4" s="3">
        <v>44.7</v>
      </c>
      <c r="L4" s="3">
        <v>40.6</v>
      </c>
      <c r="M4" s="3">
        <f t="shared" si="0"/>
        <v>4.100000000000001</v>
      </c>
      <c r="N4" s="15">
        <v>56.1</v>
      </c>
      <c r="O4" s="15">
        <v>58.4</v>
      </c>
      <c r="P4" s="15">
        <v>1</v>
      </c>
      <c r="Q4" s="20">
        <f aca="true" t="shared" si="4" ref="Q4:Q25">ROUND(PRODUCT(PRODUCT(D4,1000),4.2,SUM(AVERAGE(E4,E3),-10)),0)</f>
        <v>19207</v>
      </c>
    </row>
    <row r="5" spans="1:17" ht="12.75">
      <c r="A5" s="1">
        <v>36775</v>
      </c>
      <c r="B5" s="2">
        <v>0.4583333333333333</v>
      </c>
      <c r="C5" s="6">
        <v>22.974</v>
      </c>
      <c r="D5" s="6">
        <f t="shared" si="1"/>
        <v>0.16499999999999915</v>
      </c>
      <c r="E5" s="3">
        <v>44.8</v>
      </c>
      <c r="F5" s="3">
        <f t="shared" si="2"/>
        <v>15.399999999999999</v>
      </c>
      <c r="G5" s="6">
        <v>24.769</v>
      </c>
      <c r="H5" s="6">
        <f t="shared" si="3"/>
        <v>6.559999999999999</v>
      </c>
      <c r="J5" s="13"/>
      <c r="K5" s="3">
        <v>33.2</v>
      </c>
      <c r="L5" s="3">
        <v>34.1</v>
      </c>
      <c r="M5" s="3">
        <f t="shared" si="0"/>
        <v>-0.8999999999999986</v>
      </c>
      <c r="N5" s="15">
        <v>37.8</v>
      </c>
      <c r="O5" s="15">
        <v>38.6</v>
      </c>
      <c r="P5" s="15">
        <v>1</v>
      </c>
      <c r="Q5" s="20">
        <f t="shared" si="4"/>
        <v>18780</v>
      </c>
    </row>
    <row r="6" spans="1:17" ht="12.75">
      <c r="A6" s="1">
        <v>36776</v>
      </c>
      <c r="B6" s="2">
        <v>0.375</v>
      </c>
      <c r="C6" s="6">
        <v>23.249</v>
      </c>
      <c r="D6" s="6">
        <f t="shared" si="1"/>
        <v>0.2749999999999986</v>
      </c>
      <c r="E6" s="3">
        <v>33.7</v>
      </c>
      <c r="F6" s="3">
        <f t="shared" si="2"/>
        <v>-11.099999999999994</v>
      </c>
      <c r="G6" s="6">
        <v>25.084</v>
      </c>
      <c r="H6" s="6">
        <f t="shared" si="3"/>
        <v>0.3150000000000013</v>
      </c>
      <c r="J6"/>
      <c r="K6" s="3">
        <v>20.6</v>
      </c>
      <c r="L6" s="3">
        <v>20.2</v>
      </c>
      <c r="M6" s="3">
        <f t="shared" si="0"/>
        <v>0.40000000000000213</v>
      </c>
      <c r="N6" s="15">
        <v>36.5</v>
      </c>
      <c r="O6" s="15">
        <v>37.6</v>
      </c>
      <c r="P6" s="15">
        <v>0</v>
      </c>
      <c r="Q6" s="20">
        <f t="shared" si="4"/>
        <v>33784</v>
      </c>
    </row>
    <row r="7" spans="1:17" ht="12.75">
      <c r="A7" s="1">
        <v>36777</v>
      </c>
      <c r="B7" s="2">
        <v>0.5833333333333334</v>
      </c>
      <c r="C7" s="6">
        <v>23.479</v>
      </c>
      <c r="D7" s="6">
        <f t="shared" si="1"/>
        <v>0.23000000000000043</v>
      </c>
      <c r="E7" s="3">
        <v>36.7</v>
      </c>
      <c r="F7" s="3">
        <f t="shared" si="2"/>
        <v>3</v>
      </c>
      <c r="G7" s="6">
        <v>29.387</v>
      </c>
      <c r="H7" s="6">
        <f t="shared" si="3"/>
        <v>4.303000000000001</v>
      </c>
      <c r="J7"/>
      <c r="K7" s="3">
        <v>34.8</v>
      </c>
      <c r="L7" s="3">
        <v>34.8</v>
      </c>
      <c r="M7" s="3">
        <f t="shared" si="0"/>
        <v>0</v>
      </c>
      <c r="N7" s="15">
        <v>33.8</v>
      </c>
      <c r="O7" s="15">
        <v>24.5</v>
      </c>
      <c r="P7" s="15">
        <v>1</v>
      </c>
      <c r="Q7" s="20">
        <f t="shared" si="4"/>
        <v>24343</v>
      </c>
    </row>
    <row r="8" spans="1:17" ht="12.75">
      <c r="A8" s="1">
        <v>36778</v>
      </c>
      <c r="B8" s="2">
        <v>0.3645833333333333</v>
      </c>
      <c r="C8" s="6">
        <v>23.533</v>
      </c>
      <c r="D8" s="6">
        <f t="shared" si="1"/>
        <v>0.054000000000002046</v>
      </c>
      <c r="E8" s="3">
        <v>35.7</v>
      </c>
      <c r="F8" s="3">
        <f t="shared" si="2"/>
        <v>-1</v>
      </c>
      <c r="G8" s="6">
        <v>30.945</v>
      </c>
      <c r="H8" s="6">
        <f t="shared" si="3"/>
        <v>1.5579999999999998</v>
      </c>
      <c r="I8" s="3"/>
      <c r="J8"/>
      <c r="K8" s="3">
        <v>20.9</v>
      </c>
      <c r="L8" s="3">
        <v>20.5</v>
      </c>
      <c r="M8" s="3">
        <f t="shared" si="0"/>
        <v>0.3999999999999986</v>
      </c>
      <c r="N8" s="15">
        <v>32.9</v>
      </c>
      <c r="O8" s="15">
        <v>33.6</v>
      </c>
      <c r="P8" s="15">
        <v>0</v>
      </c>
      <c r="Q8" s="20">
        <f t="shared" si="4"/>
        <v>5942</v>
      </c>
    </row>
    <row r="9" spans="2:17" ht="12.75">
      <c r="B9" s="2">
        <v>0.6458333333333334</v>
      </c>
      <c r="C9" s="6">
        <v>23.594</v>
      </c>
      <c r="D9" s="6">
        <f t="shared" si="1"/>
        <v>0.06099999999999994</v>
      </c>
      <c r="E9" s="3">
        <v>45.2</v>
      </c>
      <c r="F9" s="3">
        <f t="shared" si="2"/>
        <v>9.5</v>
      </c>
      <c r="G9" s="6">
        <v>32.84</v>
      </c>
      <c r="H9" s="6">
        <f t="shared" si="3"/>
        <v>1.8950000000000031</v>
      </c>
      <c r="J9"/>
      <c r="K9" s="3">
        <v>55.4</v>
      </c>
      <c r="L9" s="3">
        <v>52.4</v>
      </c>
      <c r="M9" s="3">
        <f t="shared" si="0"/>
        <v>3</v>
      </c>
      <c r="N9" s="15">
        <v>40.6</v>
      </c>
      <c r="O9" s="15">
        <v>33.5</v>
      </c>
      <c r="P9" s="15">
        <v>1</v>
      </c>
      <c r="Q9" s="20">
        <f t="shared" si="4"/>
        <v>7801</v>
      </c>
    </row>
    <row r="10" spans="1:17" ht="12.75">
      <c r="A10" s="1">
        <v>36779</v>
      </c>
      <c r="B10" s="2">
        <v>0.4583333333333333</v>
      </c>
      <c r="C10" s="6">
        <v>23.816</v>
      </c>
      <c r="D10" s="6">
        <f t="shared" si="1"/>
        <v>0.22199999999999775</v>
      </c>
      <c r="E10" s="3">
        <v>38.9</v>
      </c>
      <c r="F10" s="3">
        <f t="shared" si="2"/>
        <v>-6.300000000000004</v>
      </c>
      <c r="G10" s="6">
        <v>33.393</v>
      </c>
      <c r="H10" s="6">
        <f t="shared" si="3"/>
        <v>0.5529999999999973</v>
      </c>
      <c r="J10"/>
      <c r="K10" s="3">
        <v>44.5</v>
      </c>
      <c r="L10" s="3">
        <v>42.4</v>
      </c>
      <c r="M10" s="3">
        <f t="shared" si="0"/>
        <v>2.1000000000000014</v>
      </c>
      <c r="N10" s="15">
        <v>36.7</v>
      </c>
      <c r="O10" s="15">
        <v>33.7</v>
      </c>
      <c r="P10" s="15">
        <v>1</v>
      </c>
      <c r="Q10" s="20">
        <f t="shared" si="4"/>
        <v>29883</v>
      </c>
    </row>
    <row r="11" spans="1:17" ht="12.75">
      <c r="A11" s="1">
        <v>36782</v>
      </c>
      <c r="B11" s="2">
        <v>0.4166666666666667</v>
      </c>
      <c r="C11" s="6">
        <v>24.151</v>
      </c>
      <c r="D11" s="6">
        <f t="shared" si="1"/>
        <v>0.33500000000000085</v>
      </c>
      <c r="E11" s="3">
        <v>47.9</v>
      </c>
      <c r="F11" s="3">
        <f t="shared" si="2"/>
        <v>9</v>
      </c>
      <c r="G11" s="6">
        <v>41.226</v>
      </c>
      <c r="H11" s="6">
        <f t="shared" si="3"/>
        <v>7.832999999999998</v>
      </c>
      <c r="J11"/>
      <c r="K11" s="3">
        <v>23.9</v>
      </c>
      <c r="L11" s="3">
        <v>22</v>
      </c>
      <c r="M11" s="3">
        <f t="shared" si="0"/>
        <v>1.8999999999999986</v>
      </c>
      <c r="N11" s="15">
        <v>44.3</v>
      </c>
      <c r="O11" s="15">
        <v>32.1</v>
      </c>
      <c r="P11" s="15">
        <v>1</v>
      </c>
      <c r="Q11" s="20">
        <f t="shared" si="4"/>
        <v>46994</v>
      </c>
    </row>
    <row r="12" spans="1:17" ht="12.75">
      <c r="A12" s="1">
        <v>36783</v>
      </c>
      <c r="B12" s="2">
        <v>0.5416666666666666</v>
      </c>
      <c r="C12" s="6">
        <v>24.523</v>
      </c>
      <c r="D12" s="6">
        <f t="shared" si="1"/>
        <v>0.3719999999999999</v>
      </c>
      <c r="E12" s="3">
        <v>40.7</v>
      </c>
      <c r="F12" s="3">
        <f t="shared" si="2"/>
        <v>-7.199999999999996</v>
      </c>
      <c r="G12" s="6">
        <v>45.213</v>
      </c>
      <c r="H12" s="6">
        <f t="shared" si="3"/>
        <v>3.987000000000002</v>
      </c>
      <c r="J12"/>
      <c r="K12" s="3">
        <v>53.7</v>
      </c>
      <c r="L12" s="3">
        <v>50</v>
      </c>
      <c r="M12" s="3">
        <f t="shared" si="0"/>
        <v>3.700000000000003</v>
      </c>
      <c r="N12" s="15">
        <v>33.3</v>
      </c>
      <c r="O12" s="15">
        <v>34.6</v>
      </c>
      <c r="P12" s="15">
        <v>1</v>
      </c>
      <c r="Q12" s="20">
        <f t="shared" si="4"/>
        <v>53590</v>
      </c>
    </row>
    <row r="13" spans="1:17" ht="12.75">
      <c r="A13" s="1">
        <v>36784</v>
      </c>
      <c r="B13" s="2">
        <v>0.3333333333333333</v>
      </c>
      <c r="C13" s="6">
        <v>24.716</v>
      </c>
      <c r="D13" s="6">
        <f t="shared" si="1"/>
        <v>0.1930000000000014</v>
      </c>
      <c r="E13" s="3">
        <v>40.6</v>
      </c>
      <c r="F13" s="3">
        <f t="shared" si="2"/>
        <v>-0.10000000000000142</v>
      </c>
      <c r="G13" s="6">
        <v>46.944</v>
      </c>
      <c r="H13" s="6">
        <f t="shared" si="3"/>
        <v>1.7310000000000016</v>
      </c>
      <c r="J13"/>
      <c r="K13" s="3">
        <v>34.8</v>
      </c>
      <c r="L13" s="3">
        <v>17.3</v>
      </c>
      <c r="M13" s="3">
        <f t="shared" si="0"/>
        <v>17.499999999999996</v>
      </c>
      <c r="N13" s="15">
        <v>47.1</v>
      </c>
      <c r="O13" s="15">
        <v>48.8</v>
      </c>
      <c r="P13" s="15">
        <v>1</v>
      </c>
      <c r="Q13" s="20">
        <f t="shared" si="4"/>
        <v>24845</v>
      </c>
    </row>
    <row r="14" spans="2:17" ht="12.75">
      <c r="B14" s="2">
        <v>0.5833333333333334</v>
      </c>
      <c r="C14" s="6">
        <v>24.816</v>
      </c>
      <c r="D14" s="6">
        <f t="shared" si="1"/>
        <v>0.09999999999999787</v>
      </c>
      <c r="E14" s="3">
        <v>41.4</v>
      </c>
      <c r="F14" s="3">
        <f t="shared" si="2"/>
        <v>0.7999999999999972</v>
      </c>
      <c r="G14" s="6">
        <v>48.268</v>
      </c>
      <c r="H14" s="6">
        <f t="shared" si="3"/>
        <v>1.323999999999998</v>
      </c>
      <c r="J14"/>
      <c r="K14" s="3">
        <v>55.7</v>
      </c>
      <c r="L14" s="3">
        <v>52.1</v>
      </c>
      <c r="M14" s="3">
        <f t="shared" si="0"/>
        <v>3.6000000000000014</v>
      </c>
      <c r="N14" s="15">
        <v>43.5</v>
      </c>
      <c r="O14" s="15">
        <v>44.2</v>
      </c>
      <c r="P14" s="15">
        <v>1</v>
      </c>
      <c r="Q14" s="20">
        <f t="shared" si="4"/>
        <v>13020</v>
      </c>
    </row>
    <row r="15" spans="1:17" ht="12.75">
      <c r="A15" s="1">
        <v>36785</v>
      </c>
      <c r="B15" s="2">
        <v>0.3541666666666667</v>
      </c>
      <c r="C15" s="6">
        <v>24.943</v>
      </c>
      <c r="D15" s="6">
        <f t="shared" si="1"/>
        <v>0.12700000000000244</v>
      </c>
      <c r="E15" s="3">
        <v>43.3</v>
      </c>
      <c r="F15" s="3">
        <f t="shared" si="2"/>
        <v>1.8999999999999986</v>
      </c>
      <c r="G15" s="6">
        <v>49.795</v>
      </c>
      <c r="H15" s="6">
        <f t="shared" si="3"/>
        <v>1.527000000000001</v>
      </c>
      <c r="J15"/>
      <c r="K15" s="3">
        <v>22.5</v>
      </c>
      <c r="L15" s="3">
        <v>21.2</v>
      </c>
      <c r="M15" s="3">
        <f t="shared" si="0"/>
        <v>1.3000000000000007</v>
      </c>
      <c r="N15" s="15">
        <v>37.2</v>
      </c>
      <c r="O15" s="15">
        <v>38.9</v>
      </c>
      <c r="P15" s="15">
        <v>0</v>
      </c>
      <c r="Q15" s="20">
        <f t="shared" si="4"/>
        <v>17255</v>
      </c>
    </row>
    <row r="16" spans="1:17" ht="12.75">
      <c r="A16" s="1">
        <v>36789</v>
      </c>
      <c r="B16" s="2">
        <v>0.40625</v>
      </c>
      <c r="C16" s="6">
        <v>26.109</v>
      </c>
      <c r="D16" s="6">
        <f t="shared" si="1"/>
        <v>1.1660000000000004</v>
      </c>
      <c r="E16" s="3">
        <v>29.4</v>
      </c>
      <c r="F16" s="3">
        <f t="shared" si="2"/>
        <v>-13.899999999999999</v>
      </c>
      <c r="G16" s="6">
        <v>59.175</v>
      </c>
      <c r="H16" s="6">
        <f t="shared" si="3"/>
        <v>9.379999999999995</v>
      </c>
      <c r="K16" s="3">
        <v>30.9</v>
      </c>
      <c r="L16" s="3">
        <v>30</v>
      </c>
      <c r="M16" s="3">
        <f t="shared" si="0"/>
        <v>0.8999999999999986</v>
      </c>
      <c r="N16" s="15">
        <v>54.2</v>
      </c>
      <c r="O16" s="15">
        <v>57.2</v>
      </c>
      <c r="P16" s="15">
        <v>1</v>
      </c>
      <c r="Q16" s="20">
        <f t="shared" si="4"/>
        <v>129041</v>
      </c>
    </row>
    <row r="17" spans="1:17" ht="12.75">
      <c r="A17" s="1">
        <v>36790</v>
      </c>
      <c r="B17" s="2">
        <v>0.3854166666666667</v>
      </c>
      <c r="C17" s="6">
        <v>26.405</v>
      </c>
      <c r="D17" s="6">
        <f t="shared" si="1"/>
        <v>0.2959999999999994</v>
      </c>
      <c r="E17" s="3">
        <v>29.7</v>
      </c>
      <c r="F17" s="3">
        <f t="shared" si="2"/>
        <v>0.3000000000000007</v>
      </c>
      <c r="G17" s="6">
        <v>62.208</v>
      </c>
      <c r="H17" s="6">
        <f t="shared" si="3"/>
        <v>3.0330000000000013</v>
      </c>
      <c r="K17" s="3">
        <v>27</v>
      </c>
      <c r="L17" s="3">
        <v>27.9</v>
      </c>
      <c r="M17" s="3">
        <f t="shared" si="0"/>
        <v>-0.8999999999999986</v>
      </c>
      <c r="N17" s="15">
        <v>52.4</v>
      </c>
      <c r="O17" s="15">
        <v>53.5</v>
      </c>
      <c r="P17" s="15">
        <v>0</v>
      </c>
      <c r="Q17" s="20">
        <f t="shared" si="4"/>
        <v>24305</v>
      </c>
    </row>
    <row r="18" spans="1:17" ht="12.75">
      <c r="A18" s="1">
        <v>36791</v>
      </c>
      <c r="B18" s="2">
        <v>0.4583333333333333</v>
      </c>
      <c r="C18" s="6">
        <v>26.641</v>
      </c>
      <c r="D18" s="6">
        <f t="shared" si="1"/>
        <v>0.2359999999999971</v>
      </c>
      <c r="E18" s="3">
        <v>24.9</v>
      </c>
      <c r="F18" s="3">
        <f t="shared" si="2"/>
        <v>-4.800000000000001</v>
      </c>
      <c r="G18" s="6">
        <v>62.208</v>
      </c>
      <c r="H18" s="6">
        <f t="shared" si="3"/>
        <v>0</v>
      </c>
      <c r="K18" s="3">
        <v>24.4</v>
      </c>
      <c r="L18" s="3">
        <v>21</v>
      </c>
      <c r="M18" s="3">
        <f t="shared" si="0"/>
        <v>3.3999999999999986</v>
      </c>
      <c r="N18" s="15">
        <v>56.1</v>
      </c>
      <c r="O18" s="15">
        <v>58.4</v>
      </c>
      <c r="P18" s="15">
        <v>0</v>
      </c>
      <c r="Q18" s="20">
        <f t="shared" si="4"/>
        <v>17148</v>
      </c>
    </row>
    <row r="19" spans="1:17" ht="12.75">
      <c r="A19" s="1">
        <v>36792</v>
      </c>
      <c r="B19" s="2">
        <v>0.375</v>
      </c>
      <c r="C19" s="6">
        <v>26.732</v>
      </c>
      <c r="D19" s="6">
        <f t="shared" si="1"/>
        <v>0.09100000000000108</v>
      </c>
      <c r="E19" s="3">
        <v>32.9</v>
      </c>
      <c r="F19" s="3">
        <f t="shared" si="2"/>
        <v>8</v>
      </c>
      <c r="G19" s="6">
        <v>64.939</v>
      </c>
      <c r="H19" s="6">
        <f t="shared" si="3"/>
        <v>2.7309999999999945</v>
      </c>
      <c r="K19" s="3">
        <v>21.5</v>
      </c>
      <c r="L19" s="3">
        <v>29.1</v>
      </c>
      <c r="M19" s="3">
        <f t="shared" si="0"/>
        <v>-7.600000000000001</v>
      </c>
      <c r="N19" s="15">
        <v>34.8</v>
      </c>
      <c r="O19" s="15">
        <v>35.3</v>
      </c>
      <c r="P19" s="15">
        <v>0</v>
      </c>
      <c r="Q19" s="20">
        <f t="shared" si="4"/>
        <v>7224</v>
      </c>
    </row>
    <row r="20" spans="1:17" ht="12.75">
      <c r="A20" s="1">
        <v>36793</v>
      </c>
      <c r="B20" s="2">
        <v>0.3229166666666667</v>
      </c>
      <c r="C20" s="6">
        <v>26.85</v>
      </c>
      <c r="D20" s="6">
        <f t="shared" si="1"/>
        <v>0.1180000000000021</v>
      </c>
      <c r="E20" s="3">
        <v>35.3</v>
      </c>
      <c r="F20" s="3">
        <f t="shared" si="2"/>
        <v>2.3999999999999986</v>
      </c>
      <c r="G20" s="6">
        <v>68.21</v>
      </c>
      <c r="H20" s="6">
        <f t="shared" si="3"/>
        <v>3.271000000000001</v>
      </c>
      <c r="K20" s="3">
        <v>20.6</v>
      </c>
      <c r="L20" s="3">
        <v>31.3</v>
      </c>
      <c r="M20" s="3">
        <f t="shared" si="0"/>
        <v>-10.7</v>
      </c>
      <c r="N20" s="15">
        <v>46.6</v>
      </c>
      <c r="O20" s="15">
        <v>47.7</v>
      </c>
      <c r="P20" s="15">
        <v>0</v>
      </c>
      <c r="Q20" s="20">
        <f t="shared" si="4"/>
        <v>11944</v>
      </c>
    </row>
    <row r="21" spans="2:17" ht="12.75">
      <c r="B21" s="2">
        <v>0.6458333333333334</v>
      </c>
      <c r="C21" s="6">
        <v>26.923</v>
      </c>
      <c r="D21" s="6">
        <f t="shared" si="1"/>
        <v>0.07299999999999685</v>
      </c>
      <c r="E21" s="3">
        <v>41</v>
      </c>
      <c r="F21" s="3">
        <f t="shared" si="2"/>
        <v>5.700000000000003</v>
      </c>
      <c r="G21" s="6">
        <v>70.176</v>
      </c>
      <c r="H21" s="6">
        <f t="shared" si="3"/>
        <v>1.9660000000000082</v>
      </c>
      <c r="K21" s="3">
        <v>46.9</v>
      </c>
      <c r="L21" s="3">
        <v>44.8</v>
      </c>
      <c r="M21" s="3">
        <f t="shared" si="0"/>
        <v>2.1000000000000014</v>
      </c>
      <c r="N21" s="15">
        <v>36.2</v>
      </c>
      <c r="O21" s="15">
        <v>36.5</v>
      </c>
      <c r="P21" s="15">
        <v>0</v>
      </c>
      <c r="Q21" s="20">
        <f t="shared" si="4"/>
        <v>8631</v>
      </c>
    </row>
    <row r="22" spans="1:17" ht="12.75">
      <c r="A22" s="1">
        <v>36797</v>
      </c>
      <c r="B22" s="2">
        <v>0.3333333333333333</v>
      </c>
      <c r="C22" s="6">
        <v>27.279</v>
      </c>
      <c r="D22" s="6">
        <f t="shared" si="1"/>
        <v>0.35600000000000165</v>
      </c>
      <c r="E22" s="3">
        <v>35.8</v>
      </c>
      <c r="F22" s="3">
        <f t="shared" si="2"/>
        <v>-5.200000000000003</v>
      </c>
      <c r="G22" s="6">
        <v>78.567</v>
      </c>
      <c r="H22" s="6">
        <f t="shared" si="3"/>
        <v>8.390999999999991</v>
      </c>
      <c r="K22" s="3">
        <v>18.9</v>
      </c>
      <c r="L22" s="3">
        <v>30.9</v>
      </c>
      <c r="M22" s="3">
        <f t="shared" si="0"/>
        <v>-12</v>
      </c>
      <c r="N22" s="15">
        <v>45.4</v>
      </c>
      <c r="O22" s="15">
        <v>46.3</v>
      </c>
      <c r="P22" s="15">
        <v>0</v>
      </c>
      <c r="Q22" s="20">
        <f t="shared" si="4"/>
        <v>42464</v>
      </c>
    </row>
    <row r="23" spans="2:17" ht="12.75">
      <c r="B23" s="2">
        <v>0.6458333333333334</v>
      </c>
      <c r="C23" s="6">
        <v>27.384</v>
      </c>
      <c r="D23" s="6">
        <f t="shared" si="1"/>
        <v>0.10500000000000043</v>
      </c>
      <c r="E23" s="3">
        <v>32.6</v>
      </c>
      <c r="F23" s="3">
        <f t="shared" si="2"/>
        <v>-3.1999999999999957</v>
      </c>
      <c r="G23" s="6">
        <v>78.567</v>
      </c>
      <c r="H23" s="6">
        <f t="shared" si="3"/>
        <v>0</v>
      </c>
      <c r="K23" s="3">
        <v>24</v>
      </c>
      <c r="L23" s="3">
        <v>27.4</v>
      </c>
      <c r="M23" s="3">
        <f t="shared" si="0"/>
        <v>-3.3999999999999986</v>
      </c>
      <c r="N23" s="15">
        <v>54.2</v>
      </c>
      <c r="O23" s="15">
        <v>56</v>
      </c>
      <c r="P23" s="15">
        <v>0</v>
      </c>
      <c r="Q23" s="20">
        <f t="shared" si="4"/>
        <v>10672</v>
      </c>
    </row>
    <row r="24" spans="1:17" ht="12.75">
      <c r="A24" s="1">
        <v>36798</v>
      </c>
      <c r="B24" s="2">
        <v>0.3333333333333333</v>
      </c>
      <c r="C24" s="6">
        <v>27.49</v>
      </c>
      <c r="D24" s="6">
        <f t="shared" si="1"/>
        <v>0.1059999999999981</v>
      </c>
      <c r="E24" s="3">
        <v>27.8</v>
      </c>
      <c r="F24" s="3">
        <f t="shared" si="2"/>
        <v>-4.800000000000001</v>
      </c>
      <c r="G24" s="6">
        <v>78.567</v>
      </c>
      <c r="H24" s="6">
        <f t="shared" si="3"/>
        <v>0</v>
      </c>
      <c r="K24" s="3">
        <v>19.9</v>
      </c>
      <c r="L24" s="3">
        <v>25.6</v>
      </c>
      <c r="M24" s="3">
        <f t="shared" si="0"/>
        <v>-5.700000000000003</v>
      </c>
      <c r="N24" s="15">
        <v>50.2</v>
      </c>
      <c r="O24" s="15">
        <v>51.8</v>
      </c>
      <c r="P24" s="15">
        <v>0</v>
      </c>
      <c r="Q24" s="20">
        <f t="shared" si="4"/>
        <v>8993</v>
      </c>
    </row>
    <row r="25" spans="1:17" ht="12.75">
      <c r="A25" s="1">
        <v>36799</v>
      </c>
      <c r="B25" s="2">
        <v>0.3333333333333333</v>
      </c>
      <c r="C25" s="6">
        <v>27.58</v>
      </c>
      <c r="D25" s="6">
        <f t="shared" si="1"/>
        <v>0.08999999999999986</v>
      </c>
      <c r="E25" s="3">
        <v>35.2</v>
      </c>
      <c r="F25" s="3">
        <f t="shared" si="2"/>
        <v>7.400000000000002</v>
      </c>
      <c r="G25" s="6">
        <v>81.555</v>
      </c>
      <c r="H25" s="6">
        <f t="shared" si="3"/>
        <v>2.9880000000000138</v>
      </c>
      <c r="K25" s="3">
        <v>20.8</v>
      </c>
      <c r="L25" s="3">
        <v>31.2</v>
      </c>
      <c r="M25" s="3">
        <f t="shared" si="0"/>
        <v>-10.399999999999999</v>
      </c>
      <c r="N25" s="15">
        <v>52.5</v>
      </c>
      <c r="O25" s="15">
        <v>54.1</v>
      </c>
      <c r="P25" s="15">
        <v>0</v>
      </c>
      <c r="Q25" s="20">
        <f t="shared" si="4"/>
        <v>8127</v>
      </c>
    </row>
    <row r="26" spans="1:17" ht="12.75">
      <c r="A26" s="1"/>
      <c r="D26" s="6">
        <f>SUM(D2:D25)</f>
        <v>5.4289999999999985</v>
      </c>
      <c r="E26" s="3">
        <f>ROUND(AVERAGE(E2:E25),1)</f>
        <v>36.5</v>
      </c>
      <c r="Q26" s="20">
        <f>SUM(Q2:Q25)</f>
        <v>618043</v>
      </c>
    </row>
    <row r="27" ht="12.75">
      <c r="A27" s="1"/>
    </row>
    <row r="28" spans="1:9" ht="12.75">
      <c r="A28" s="15"/>
      <c r="B28" s="3"/>
      <c r="I28" s="15"/>
    </row>
    <row r="29" spans="1:9" ht="12.75">
      <c r="A29" s="15"/>
      <c r="B29" s="3"/>
      <c r="I29" s="15"/>
    </row>
    <row r="30" spans="1:9" ht="12.75">
      <c r="A30" s="15"/>
      <c r="B30" s="3"/>
      <c r="I30" s="15"/>
    </row>
    <row r="31" spans="1:9" ht="12.75">
      <c r="A31" s="15"/>
      <c r="B31" s="3"/>
      <c r="I31" s="15"/>
    </row>
    <row r="32" spans="1:9" ht="12.75">
      <c r="A32" s="15"/>
      <c r="B32" s="3"/>
      <c r="I32" s="15"/>
    </row>
    <row r="33" spans="1:9" ht="12.75">
      <c r="A33" s="15"/>
      <c r="B33" s="3"/>
      <c r="I33" s="15"/>
    </row>
    <row r="34" spans="1:9" ht="12.75">
      <c r="A34" s="15"/>
      <c r="B34" s="3"/>
      <c r="I34" s="15"/>
    </row>
    <row r="35" spans="1:9" ht="12.75">
      <c r="A35" s="15"/>
      <c r="B35" s="3"/>
      <c r="I35" s="15"/>
    </row>
    <row r="36" spans="1:9" ht="12.75">
      <c r="A36" s="15"/>
      <c r="B36" s="3"/>
      <c r="I36" s="15"/>
    </row>
    <row r="37" spans="1:9" ht="12.75">
      <c r="A37" s="15"/>
      <c r="B37" s="3"/>
      <c r="I37" s="15"/>
    </row>
    <row r="38" spans="1:9" ht="12.75">
      <c r="A38" s="15"/>
      <c r="B38" s="3"/>
      <c r="I38" s="15"/>
    </row>
    <row r="39" spans="1:9" ht="12.75">
      <c r="A39" s="15"/>
      <c r="B39" s="3"/>
      <c r="I39" s="15"/>
    </row>
    <row r="40" spans="1:9" ht="12.75">
      <c r="A40" s="15"/>
      <c r="B40" s="3"/>
      <c r="I40" s="15"/>
    </row>
    <row r="41" spans="1:9" ht="12.75">
      <c r="A41" s="15"/>
      <c r="B41" s="3"/>
      <c r="I41" s="15"/>
    </row>
    <row r="42" spans="1:9" ht="12.75">
      <c r="A42" s="15"/>
      <c r="B42" s="3"/>
      <c r="I42" s="15"/>
    </row>
    <row r="43" spans="1:9" ht="12.75">
      <c r="A43" s="15"/>
      <c r="B43" s="3"/>
      <c r="I43" s="15"/>
    </row>
    <row r="44" spans="1:9" ht="12.75">
      <c r="A44" s="15"/>
      <c r="B44" s="3"/>
      <c r="I44" s="15"/>
    </row>
    <row r="45" spans="1:9" ht="12.75">
      <c r="A45" s="15"/>
      <c r="B45" s="3"/>
      <c r="I45" s="15"/>
    </row>
    <row r="46" spans="1:9" ht="12.75">
      <c r="A46" s="15"/>
      <c r="B46" s="3"/>
      <c r="I46" s="15"/>
    </row>
    <row r="47" spans="1:9" ht="12.75">
      <c r="A47" s="15"/>
      <c r="B47" s="3"/>
      <c r="I47" s="15"/>
    </row>
    <row r="48" spans="1:9" ht="12.75">
      <c r="A48" s="15"/>
      <c r="B48" s="3"/>
      <c r="I48" s="15"/>
    </row>
    <row r="49" spans="1:9" ht="12.75">
      <c r="A49" s="15"/>
      <c r="B49" s="3"/>
      <c r="I49" s="15"/>
    </row>
    <row r="50" spans="1:9" ht="12.75">
      <c r="A50" s="15"/>
      <c r="B50" s="3"/>
      <c r="I50" s="15"/>
    </row>
    <row r="51" spans="1:9" ht="12.75">
      <c r="A51" s="15"/>
      <c r="B51" s="3"/>
      <c r="I51" s="15"/>
    </row>
    <row r="52" spans="1:9" ht="12.75">
      <c r="A52" s="15"/>
      <c r="B52" s="15"/>
      <c r="I52" s="15"/>
    </row>
    <row r="53" spans="1:9" ht="12.75">
      <c r="A53" s="15"/>
      <c r="B53" s="15"/>
      <c r="I53" s="15"/>
    </row>
    <row r="54" spans="1:9" ht="12.75">
      <c r="A54" s="1"/>
      <c r="I54" s="15"/>
    </row>
    <row r="55" spans="1:9" ht="12.75">
      <c r="A55" s="1"/>
      <c r="I55" s="15"/>
    </row>
    <row r="56" spans="1:9" ht="12.75">
      <c r="A56" s="1"/>
      <c r="I56" s="15"/>
    </row>
    <row r="57" spans="1:9" ht="12.75">
      <c r="A57" s="1"/>
      <c r="I57" s="15"/>
    </row>
    <row r="58" spans="1:9" ht="12.75">
      <c r="A58" s="1"/>
      <c r="I58" s="15"/>
    </row>
    <row r="59" spans="1:9" ht="12.75">
      <c r="A59" s="1"/>
      <c r="I59" s="15"/>
    </row>
    <row r="60" spans="1:9" ht="12.75">
      <c r="A60" s="1"/>
      <c r="I60" s="15"/>
    </row>
    <row r="61" ht="12.75">
      <c r="I61" s="15"/>
    </row>
    <row r="62" spans="1:9" ht="12.75">
      <c r="A62" s="1"/>
      <c r="I62" s="15"/>
    </row>
    <row r="63" spans="1:9" ht="12.75">
      <c r="A63" s="1"/>
      <c r="I63" s="15"/>
    </row>
    <row r="64" spans="1:9" ht="12.75">
      <c r="A64" s="1"/>
      <c r="I64" s="15"/>
    </row>
    <row r="65" ht="12.75">
      <c r="A65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4" ht="12.75">
      <c r="A74" s="1"/>
    </row>
    <row r="76" ht="12.75">
      <c r="A76" s="1"/>
    </row>
    <row r="77" ht="12.75">
      <c r="A77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43" sqref="I43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36800</v>
      </c>
      <c r="B2" s="2">
        <v>0.4166666666666667</v>
      </c>
      <c r="C2" s="6">
        <v>28.37</v>
      </c>
      <c r="D2" s="6">
        <f>C2-Září!C25</f>
        <v>0.7900000000000027</v>
      </c>
      <c r="E2">
        <v>30.8</v>
      </c>
      <c r="F2" s="3">
        <f>E2-Září!E25</f>
        <v>-4.400000000000002</v>
      </c>
      <c r="G2" s="6">
        <v>84.4</v>
      </c>
      <c r="H2" s="6">
        <f>G2-Září!G25</f>
        <v>2.844999999999999</v>
      </c>
      <c r="I2">
        <v>21.2</v>
      </c>
      <c r="J2">
        <v>27.1</v>
      </c>
      <c r="K2" s="3">
        <f>I2-J2</f>
        <v>-5.900000000000002</v>
      </c>
      <c r="L2">
        <v>31.9</v>
      </c>
      <c r="M2">
        <v>32.3</v>
      </c>
      <c r="N2">
        <v>0</v>
      </c>
      <c r="O2" s="20">
        <f>ROUND(PRODUCT(PRODUCT(D2,1000),4.2,SUM(AVERAGE(E2,Září!E25)-10)),0)</f>
        <v>76314</v>
      </c>
    </row>
    <row r="3" spans="1:15" ht="12.75">
      <c r="A3" s="1">
        <v>36807</v>
      </c>
      <c r="B3" s="2">
        <v>0.3333333333333333</v>
      </c>
      <c r="C3">
        <v>29.574</v>
      </c>
      <c r="D3" s="6">
        <f>C3-C2</f>
        <v>1.2040000000000006</v>
      </c>
      <c r="E3">
        <v>29.6</v>
      </c>
      <c r="F3" s="3">
        <f>E3-E2</f>
        <v>-1.1999999999999993</v>
      </c>
      <c r="G3">
        <v>97.941</v>
      </c>
      <c r="H3" s="6">
        <f>G3-G2</f>
        <v>13.540999999999997</v>
      </c>
      <c r="I3">
        <v>15.9</v>
      </c>
      <c r="J3" s="3">
        <v>26</v>
      </c>
      <c r="K3" s="3">
        <f aca="true" t="shared" si="0" ref="K3:K14">I3-J3</f>
        <v>-10.1</v>
      </c>
      <c r="L3">
        <v>55.8</v>
      </c>
      <c r="M3" s="3">
        <v>58</v>
      </c>
      <c r="N3">
        <v>0</v>
      </c>
      <c r="O3" s="20">
        <f>ROUND(PRODUCT(PRODUCT(D3,1000),4.2,SUM(AVERAGE(E3,E2),-10)),0)</f>
        <v>102147</v>
      </c>
    </row>
    <row r="4" spans="1:15" ht="12.75">
      <c r="A4" s="1">
        <v>36810</v>
      </c>
      <c r="B4" s="2">
        <v>0.3333333333333333</v>
      </c>
      <c r="C4">
        <v>29.713</v>
      </c>
      <c r="D4" s="6">
        <f aca="true" t="shared" si="1" ref="D4:D14">C4-C3</f>
        <v>0.13899999999999935</v>
      </c>
      <c r="E4">
        <v>27.8</v>
      </c>
      <c r="F4" s="3">
        <f aca="true" t="shared" si="2" ref="F4:F14">E4-E3</f>
        <v>-1.8000000000000007</v>
      </c>
      <c r="G4">
        <v>100.205</v>
      </c>
      <c r="H4" s="6">
        <f aca="true" t="shared" si="3" ref="H4:H14">G4-G3</f>
        <v>2.263999999999996</v>
      </c>
      <c r="I4">
        <v>22.5</v>
      </c>
      <c r="J4">
        <v>21.7</v>
      </c>
      <c r="K4" s="3">
        <f t="shared" si="0"/>
        <v>0.8000000000000007</v>
      </c>
      <c r="L4">
        <v>47.1</v>
      </c>
      <c r="M4">
        <v>48.3</v>
      </c>
      <c r="N4">
        <v>0</v>
      </c>
      <c r="O4" s="20">
        <f aca="true" t="shared" si="4" ref="O4:O14">ROUND(PRODUCT(PRODUCT(D4,1000),4.2,SUM(AVERAGE(E4,E3),-10)),0)</f>
        <v>10917</v>
      </c>
    </row>
    <row r="5" spans="1:15" ht="12.75">
      <c r="A5" s="1">
        <v>36811</v>
      </c>
      <c r="B5" s="2">
        <v>0.3333333333333333</v>
      </c>
      <c r="C5" s="6">
        <v>29.99</v>
      </c>
      <c r="D5" s="6">
        <f t="shared" si="1"/>
        <v>0.27699999999999747</v>
      </c>
      <c r="E5">
        <v>26.4</v>
      </c>
      <c r="F5" s="3">
        <f t="shared" si="2"/>
        <v>-1.4000000000000021</v>
      </c>
      <c r="G5">
        <v>101.174</v>
      </c>
      <c r="H5" s="6">
        <f t="shared" si="3"/>
        <v>0.9690000000000083</v>
      </c>
      <c r="I5" s="3">
        <v>25</v>
      </c>
      <c r="J5">
        <v>22.5</v>
      </c>
      <c r="K5" s="3">
        <f t="shared" si="0"/>
        <v>2.5</v>
      </c>
      <c r="L5">
        <v>55.7</v>
      </c>
      <c r="M5">
        <v>57.4</v>
      </c>
      <c r="N5">
        <v>0</v>
      </c>
      <c r="O5" s="20">
        <f t="shared" si="4"/>
        <v>19894</v>
      </c>
    </row>
    <row r="6" spans="1:15" ht="12.75">
      <c r="A6" s="1">
        <v>36812</v>
      </c>
      <c r="B6" s="2">
        <v>0.3541666666666667</v>
      </c>
      <c r="C6">
        <v>30.209</v>
      </c>
      <c r="D6" s="6">
        <f t="shared" si="1"/>
        <v>0.2190000000000012</v>
      </c>
      <c r="E6">
        <v>26.9</v>
      </c>
      <c r="F6" s="3">
        <f t="shared" si="2"/>
        <v>0.5</v>
      </c>
      <c r="G6">
        <v>103.059</v>
      </c>
      <c r="H6" s="6">
        <f t="shared" si="3"/>
        <v>1.884999999999991</v>
      </c>
      <c r="I6">
        <v>17.3</v>
      </c>
      <c r="J6">
        <v>24.2</v>
      </c>
      <c r="K6" s="3">
        <f t="shared" si="0"/>
        <v>-6.899999999999999</v>
      </c>
      <c r="L6">
        <v>38.8</v>
      </c>
      <c r="M6">
        <v>39.3</v>
      </c>
      <c r="N6">
        <v>0</v>
      </c>
      <c r="O6" s="20">
        <f t="shared" si="4"/>
        <v>15315</v>
      </c>
    </row>
    <row r="7" spans="1:15" ht="12.75">
      <c r="A7" s="1">
        <v>36818</v>
      </c>
      <c r="B7" s="2">
        <v>0.3333333333333333</v>
      </c>
      <c r="C7">
        <v>31.299</v>
      </c>
      <c r="D7" s="6">
        <f t="shared" si="1"/>
        <v>1.0899999999999999</v>
      </c>
      <c r="E7">
        <v>33.3</v>
      </c>
      <c r="F7" s="3">
        <f t="shared" si="2"/>
        <v>6.399999999999999</v>
      </c>
      <c r="G7">
        <v>116.179</v>
      </c>
      <c r="H7" s="6">
        <f t="shared" si="3"/>
        <v>13.120000000000005</v>
      </c>
      <c r="I7">
        <v>22.4</v>
      </c>
      <c r="J7">
        <v>21.4</v>
      </c>
      <c r="K7" s="3">
        <f t="shared" si="0"/>
        <v>1</v>
      </c>
      <c r="L7">
        <v>47.3</v>
      </c>
      <c r="M7">
        <v>48.5</v>
      </c>
      <c r="N7">
        <v>0</v>
      </c>
      <c r="O7" s="20">
        <f t="shared" si="4"/>
        <v>92018</v>
      </c>
    </row>
    <row r="8" spans="1:15" ht="12.75">
      <c r="A8" s="1">
        <v>36819</v>
      </c>
      <c r="B8" s="2">
        <v>0.6770833333333334</v>
      </c>
      <c r="C8">
        <v>31.792</v>
      </c>
      <c r="D8" s="6">
        <f t="shared" si="1"/>
        <v>0.4930000000000021</v>
      </c>
      <c r="E8">
        <v>40.4</v>
      </c>
      <c r="F8" s="3">
        <f t="shared" si="2"/>
        <v>7.100000000000001</v>
      </c>
      <c r="G8">
        <v>121.412</v>
      </c>
      <c r="H8" s="6">
        <f t="shared" si="3"/>
        <v>5.233000000000004</v>
      </c>
      <c r="I8">
        <v>40.5</v>
      </c>
      <c r="J8">
        <v>39.6</v>
      </c>
      <c r="K8" s="3">
        <f t="shared" si="0"/>
        <v>0.8999999999999986</v>
      </c>
      <c r="L8">
        <v>40.6</v>
      </c>
      <c r="M8">
        <v>41.5</v>
      </c>
      <c r="N8">
        <v>1</v>
      </c>
      <c r="O8" s="20">
        <f t="shared" si="4"/>
        <v>55596</v>
      </c>
    </row>
    <row r="9" spans="1:15" ht="12.75">
      <c r="A9" s="1">
        <v>36820</v>
      </c>
      <c r="B9" s="2">
        <v>0.375</v>
      </c>
      <c r="C9">
        <v>31.944</v>
      </c>
      <c r="D9" s="6">
        <f t="shared" si="1"/>
        <v>0.15199999999999747</v>
      </c>
      <c r="E9">
        <v>33.2</v>
      </c>
      <c r="F9" s="3">
        <f t="shared" si="2"/>
        <v>-7.199999999999996</v>
      </c>
      <c r="G9">
        <v>121.621</v>
      </c>
      <c r="H9" s="6">
        <f t="shared" si="3"/>
        <v>0.20899999999998897</v>
      </c>
      <c r="I9">
        <v>22.3</v>
      </c>
      <c r="J9">
        <v>21.3</v>
      </c>
      <c r="K9" s="3">
        <f t="shared" si="0"/>
        <v>1</v>
      </c>
      <c r="L9">
        <v>42.3</v>
      </c>
      <c r="M9">
        <v>43.2</v>
      </c>
      <c r="N9">
        <v>0</v>
      </c>
      <c r="O9" s="20">
        <f t="shared" si="4"/>
        <v>17109</v>
      </c>
    </row>
    <row r="10" spans="1:15" ht="12.75">
      <c r="A10" s="1">
        <v>36821</v>
      </c>
      <c r="B10" s="2">
        <v>0.4791666666666667</v>
      </c>
      <c r="C10">
        <v>32.187</v>
      </c>
      <c r="D10" s="6">
        <f t="shared" si="1"/>
        <v>0.24299999999999855</v>
      </c>
      <c r="E10">
        <v>25.3</v>
      </c>
      <c r="F10" s="3">
        <f t="shared" si="2"/>
        <v>-7.900000000000002</v>
      </c>
      <c r="G10">
        <v>121.621</v>
      </c>
      <c r="H10" s="6">
        <f t="shared" si="3"/>
        <v>0</v>
      </c>
      <c r="I10">
        <v>22.3</v>
      </c>
      <c r="J10">
        <v>21.4</v>
      </c>
      <c r="K10" s="3">
        <f t="shared" si="0"/>
        <v>0.9000000000000021</v>
      </c>
      <c r="L10">
        <v>40.8</v>
      </c>
      <c r="M10">
        <v>41.9</v>
      </c>
      <c r="N10">
        <v>0</v>
      </c>
      <c r="O10" s="20">
        <f t="shared" si="4"/>
        <v>19647</v>
      </c>
    </row>
    <row r="11" spans="1:15" ht="12.75">
      <c r="A11" s="1">
        <v>36824</v>
      </c>
      <c r="B11" s="2">
        <v>0.3333333333333333</v>
      </c>
      <c r="C11">
        <v>33.211</v>
      </c>
      <c r="D11" s="6">
        <f t="shared" si="1"/>
        <v>1.024000000000001</v>
      </c>
      <c r="E11">
        <v>20.4</v>
      </c>
      <c r="F11" s="3">
        <f t="shared" si="2"/>
        <v>-4.900000000000002</v>
      </c>
      <c r="G11">
        <v>121.621</v>
      </c>
      <c r="H11" s="6">
        <f t="shared" si="3"/>
        <v>0</v>
      </c>
      <c r="I11">
        <v>24.1</v>
      </c>
      <c r="J11">
        <v>23.2</v>
      </c>
      <c r="K11" s="3">
        <f t="shared" si="0"/>
        <v>0.9000000000000021</v>
      </c>
      <c r="L11">
        <v>40.6</v>
      </c>
      <c r="M11">
        <v>41.2</v>
      </c>
      <c r="N11">
        <v>0</v>
      </c>
      <c r="O11" s="20">
        <f t="shared" si="4"/>
        <v>55265</v>
      </c>
    </row>
    <row r="12" spans="1:15" ht="12.75">
      <c r="A12" s="1">
        <v>36825</v>
      </c>
      <c r="B12" s="2">
        <v>0.4583333333333333</v>
      </c>
      <c r="C12">
        <v>33.455</v>
      </c>
      <c r="D12" s="6">
        <f t="shared" si="1"/>
        <v>0.24399999999999977</v>
      </c>
      <c r="E12">
        <v>24.2</v>
      </c>
      <c r="F12" s="3">
        <f t="shared" si="2"/>
        <v>3.8000000000000007</v>
      </c>
      <c r="G12">
        <v>123.245</v>
      </c>
      <c r="H12" s="6">
        <f t="shared" si="3"/>
        <v>1.6240000000000094</v>
      </c>
      <c r="I12">
        <v>26.1</v>
      </c>
      <c r="J12">
        <v>24.9</v>
      </c>
      <c r="K12" s="3">
        <f t="shared" si="0"/>
        <v>1.2000000000000028</v>
      </c>
      <c r="L12">
        <v>40.3</v>
      </c>
      <c r="M12">
        <v>44.4</v>
      </c>
      <c r="N12">
        <v>1</v>
      </c>
      <c r="O12" s="20">
        <f t="shared" si="4"/>
        <v>12605</v>
      </c>
    </row>
    <row r="13" spans="1:15" ht="12.75">
      <c r="A13" s="1">
        <v>36826</v>
      </c>
      <c r="B13" s="2">
        <v>0.3958333333333333</v>
      </c>
      <c r="C13">
        <v>33.782</v>
      </c>
      <c r="D13" s="6">
        <f t="shared" si="1"/>
        <v>0.3269999999999982</v>
      </c>
      <c r="E13">
        <v>26.7</v>
      </c>
      <c r="F13" s="3">
        <f t="shared" si="2"/>
        <v>2.5</v>
      </c>
      <c r="G13">
        <v>125.856</v>
      </c>
      <c r="H13" s="6">
        <f t="shared" si="3"/>
        <v>2.61099999999999</v>
      </c>
      <c r="I13">
        <v>24.8</v>
      </c>
      <c r="J13">
        <v>23.9</v>
      </c>
      <c r="K13" s="3">
        <f t="shared" si="0"/>
        <v>0.9000000000000021</v>
      </c>
      <c r="L13">
        <v>42.1</v>
      </c>
      <c r="M13" s="3">
        <v>43</v>
      </c>
      <c r="N13">
        <v>0</v>
      </c>
      <c r="O13" s="20">
        <f t="shared" si="4"/>
        <v>21219</v>
      </c>
    </row>
    <row r="14" spans="1:15" ht="12.75">
      <c r="A14" s="1">
        <v>36828</v>
      </c>
      <c r="B14" s="2">
        <v>0.3541666666666667</v>
      </c>
      <c r="C14">
        <v>33.894</v>
      </c>
      <c r="D14" s="6">
        <f t="shared" si="1"/>
        <v>0.11200000000000188</v>
      </c>
      <c r="E14">
        <v>41.1</v>
      </c>
      <c r="F14" s="3">
        <f t="shared" si="2"/>
        <v>14.400000000000002</v>
      </c>
      <c r="G14" s="6">
        <v>130.52</v>
      </c>
      <c r="H14" s="6">
        <f t="shared" si="3"/>
        <v>4.664000000000016</v>
      </c>
      <c r="I14">
        <v>25.4</v>
      </c>
      <c r="J14">
        <v>24.5</v>
      </c>
      <c r="K14" s="3">
        <f t="shared" si="0"/>
        <v>0.8999999999999986</v>
      </c>
      <c r="L14">
        <v>42.8</v>
      </c>
      <c r="M14">
        <v>43.6</v>
      </c>
      <c r="N14">
        <v>0</v>
      </c>
      <c r="O14" s="20">
        <f t="shared" si="4"/>
        <v>11243</v>
      </c>
    </row>
    <row r="15" spans="2:15" ht="12.75">
      <c r="B15" s="2"/>
      <c r="C15" s="6"/>
      <c r="D15" s="6">
        <f>SUM(D2:D14)</f>
        <v>6.314</v>
      </c>
      <c r="E15" s="3">
        <f>ROUND(AVERAGE(E2:E14),1)</f>
        <v>29.7</v>
      </c>
      <c r="F15" s="3"/>
      <c r="G15" s="6"/>
      <c r="H15" s="6"/>
      <c r="I15" s="3"/>
      <c r="J15" s="3"/>
      <c r="K15" s="3"/>
      <c r="L15" s="15"/>
      <c r="M15" s="15"/>
      <c r="N15" s="15"/>
      <c r="O15" s="20">
        <f>SUM(O2:O14)</f>
        <v>509289</v>
      </c>
    </row>
    <row r="16" spans="1:14" ht="12.75">
      <c r="A16" s="1"/>
      <c r="B16" s="2"/>
      <c r="C16" s="6"/>
      <c r="D16" s="6"/>
      <c r="E16" s="3"/>
      <c r="F16" s="3"/>
      <c r="G16" s="6"/>
      <c r="H16" s="6"/>
      <c r="I16" s="3"/>
      <c r="J16" s="3"/>
      <c r="K16" s="3"/>
      <c r="L16" s="15"/>
      <c r="M16" s="15"/>
      <c r="N16" s="15"/>
    </row>
    <row r="17" spans="2:14" ht="12.75">
      <c r="B17" s="2"/>
      <c r="C17" s="6"/>
      <c r="D17" s="6"/>
      <c r="E17" s="3"/>
      <c r="F17" s="3"/>
      <c r="G17" s="6"/>
      <c r="H17" s="6"/>
      <c r="I17" s="3"/>
      <c r="J17" s="3"/>
      <c r="K17" s="3"/>
      <c r="L17" s="15"/>
      <c r="M17" s="15"/>
      <c r="N17" s="15"/>
    </row>
    <row r="18" spans="2:14" ht="12.75">
      <c r="B18" s="2"/>
      <c r="C18" s="6"/>
      <c r="D18" s="6"/>
      <c r="E18" s="3"/>
      <c r="F18" s="3"/>
      <c r="G18" s="6"/>
      <c r="H18" s="6"/>
      <c r="I18" s="3"/>
      <c r="J18" s="3"/>
      <c r="K18" s="3"/>
      <c r="L18" s="15"/>
      <c r="M18" s="15"/>
      <c r="N18" s="15"/>
    </row>
    <row r="19" spans="2:14" ht="12.75">
      <c r="B19" s="2"/>
      <c r="C19" s="6"/>
      <c r="D19" s="6"/>
      <c r="E19" s="3"/>
      <c r="F19" s="3"/>
      <c r="G19" s="6"/>
      <c r="H19" s="6"/>
      <c r="I19" s="3"/>
      <c r="J19" s="3"/>
      <c r="K19" s="3"/>
      <c r="L19" s="15"/>
      <c r="M19" s="15"/>
      <c r="N19" s="15"/>
    </row>
    <row r="20" spans="2:14" ht="12.75">
      <c r="B20" s="2"/>
      <c r="C20" s="6"/>
      <c r="D20" s="6"/>
      <c r="E20" s="3"/>
      <c r="F20" s="3"/>
      <c r="G20" s="6"/>
      <c r="H20" s="6"/>
      <c r="I20" s="3"/>
      <c r="J20" s="3"/>
      <c r="K20" s="3"/>
      <c r="L20" s="15"/>
      <c r="M20" s="15"/>
      <c r="N20" s="15"/>
    </row>
    <row r="21" spans="2:14" ht="12.75">
      <c r="B21" s="2"/>
      <c r="C21" s="6"/>
      <c r="D21" s="6"/>
      <c r="E21" s="3"/>
      <c r="F21" s="3"/>
      <c r="G21" s="6"/>
      <c r="H21" s="6"/>
      <c r="I21" s="3"/>
      <c r="J21" s="3"/>
      <c r="K21" s="3"/>
      <c r="L21" s="15"/>
      <c r="M21" s="15"/>
      <c r="N21" s="15"/>
    </row>
    <row r="22" spans="2:14" ht="12.75">
      <c r="B22" s="2"/>
      <c r="C22" s="6"/>
      <c r="D22" s="6"/>
      <c r="E22" s="3"/>
      <c r="F22" s="3"/>
      <c r="G22" s="6"/>
      <c r="H22" s="6"/>
      <c r="I22" s="3"/>
      <c r="J22" s="3"/>
      <c r="K22" s="3"/>
      <c r="L22" s="15"/>
      <c r="M22" s="15"/>
      <c r="N22" s="15"/>
    </row>
    <row r="23" spans="2:14" ht="12.75">
      <c r="B23" s="2"/>
      <c r="C23" s="6"/>
      <c r="D23" s="6"/>
      <c r="E23" s="3"/>
      <c r="F23" s="3"/>
      <c r="G23" s="6"/>
      <c r="H23" s="6"/>
      <c r="I23" s="3"/>
      <c r="J23" s="3"/>
      <c r="K23" s="3"/>
      <c r="L23" s="15"/>
      <c r="M23" s="15"/>
      <c r="N23" s="15"/>
    </row>
    <row r="24" spans="2:14" ht="12.75">
      <c r="B24" s="2"/>
      <c r="C24" s="6"/>
      <c r="D24" s="6"/>
      <c r="E24" s="3"/>
      <c r="F24" s="3"/>
      <c r="G24" s="6"/>
      <c r="H24" s="6"/>
      <c r="I24" s="3"/>
      <c r="J24" s="3"/>
      <c r="K24" s="3"/>
      <c r="L24" s="15"/>
      <c r="M24" s="15"/>
      <c r="N24" s="15"/>
    </row>
    <row r="25" spans="2:14" ht="12.75">
      <c r="B25" s="2"/>
      <c r="C25" s="6"/>
      <c r="D25" s="6"/>
      <c r="E25" s="3"/>
      <c r="F25" s="3"/>
      <c r="G25" s="6"/>
      <c r="H25" s="6"/>
      <c r="I25" s="3"/>
      <c r="J25" s="3"/>
      <c r="K25" s="3"/>
      <c r="L25" s="15"/>
      <c r="M25" s="15"/>
      <c r="N25" s="15"/>
    </row>
    <row r="26" spans="2:13" ht="12.75">
      <c r="B26" s="2"/>
      <c r="C26" s="6"/>
      <c r="D26" s="6"/>
      <c r="F26" s="3"/>
      <c r="G26" s="6"/>
      <c r="H26" s="6"/>
      <c r="I26" s="3"/>
      <c r="J26" s="3"/>
      <c r="K26" s="3"/>
      <c r="L26" s="3"/>
      <c r="M26" s="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J30" sqref="J30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36831</v>
      </c>
      <c r="B2" s="2">
        <v>0.34375</v>
      </c>
      <c r="C2">
        <v>34.051</v>
      </c>
      <c r="D2" s="6">
        <f>C2-Říjen!C14</f>
        <v>0.15700000000000358</v>
      </c>
      <c r="E2">
        <v>30.4</v>
      </c>
      <c r="F2" s="3">
        <f>E2-Říjen!E14</f>
        <v>-10.700000000000003</v>
      </c>
      <c r="G2">
        <v>133.837</v>
      </c>
      <c r="H2" s="6">
        <f>G2-Říjen!G14</f>
        <v>3.316999999999979</v>
      </c>
      <c r="I2">
        <v>23.9</v>
      </c>
      <c r="J2">
        <v>22.8</v>
      </c>
      <c r="K2" s="3">
        <f>I2-J2</f>
        <v>1.0999999999999979</v>
      </c>
      <c r="L2">
        <v>43.4</v>
      </c>
      <c r="M2">
        <v>44.3</v>
      </c>
      <c r="N2">
        <v>0</v>
      </c>
      <c r="O2" s="20">
        <f>ROUND(PRODUCT(PRODUCT(D2,1000),4.2,SUM(AVERAGE(E2,Říjen!E14)-10)),0)</f>
        <v>16980</v>
      </c>
    </row>
    <row r="3" spans="1:15" ht="12.75">
      <c r="A3" s="1">
        <v>36832</v>
      </c>
      <c r="B3" s="2">
        <v>0.3541666666666667</v>
      </c>
      <c r="C3">
        <v>34.406</v>
      </c>
      <c r="D3" s="6">
        <f>C3-C2</f>
        <v>0.3549999999999969</v>
      </c>
      <c r="E3" s="3">
        <v>33</v>
      </c>
      <c r="F3" s="3">
        <f>E3-E2</f>
        <v>2.6000000000000014</v>
      </c>
      <c r="G3">
        <v>136.244</v>
      </c>
      <c r="H3" s="6">
        <f>G3-G2</f>
        <v>2.4070000000000107</v>
      </c>
      <c r="I3">
        <v>22.9</v>
      </c>
      <c r="J3">
        <v>21.9</v>
      </c>
      <c r="K3" s="3">
        <f aca="true" t="shared" si="0" ref="K3:K19">I3-J3</f>
        <v>1</v>
      </c>
      <c r="L3">
        <v>41.5</v>
      </c>
      <c r="M3">
        <v>42.3</v>
      </c>
      <c r="N3">
        <v>0</v>
      </c>
      <c r="O3" s="20">
        <f>ROUND(PRODUCT(PRODUCT(D3,1000),4.2,SUM(AVERAGE(E3,E2),-10)),0)</f>
        <v>32355</v>
      </c>
    </row>
    <row r="4" spans="1:15" ht="12.75">
      <c r="A4" s="1">
        <v>36833</v>
      </c>
      <c r="B4" s="2">
        <v>0.34375</v>
      </c>
      <c r="C4">
        <v>34.524</v>
      </c>
      <c r="D4" s="6">
        <f aca="true" t="shared" si="1" ref="D4:D19">C4-C3</f>
        <v>0.1180000000000021</v>
      </c>
      <c r="E4">
        <v>32.4</v>
      </c>
      <c r="F4" s="3">
        <f aca="true" t="shared" si="2" ref="F4:F19">E4-E3</f>
        <v>-0.6000000000000014</v>
      </c>
      <c r="G4">
        <v>138.473</v>
      </c>
      <c r="H4" s="6">
        <f aca="true" t="shared" si="3" ref="H4:H19">G4-G3</f>
        <v>2.2290000000000134</v>
      </c>
      <c r="I4">
        <v>23.5</v>
      </c>
      <c r="J4">
        <v>22.5</v>
      </c>
      <c r="K4" s="3">
        <f t="shared" si="0"/>
        <v>1</v>
      </c>
      <c r="L4">
        <v>39.6</v>
      </c>
      <c r="M4">
        <v>40.1</v>
      </c>
      <c r="N4">
        <v>0</v>
      </c>
      <c r="O4" s="20">
        <f aca="true" t="shared" si="4" ref="O4:O19">ROUND(PRODUCT(PRODUCT(D4,1000),4.2,SUM(AVERAGE(E4,E3),-10)),0)</f>
        <v>11250</v>
      </c>
    </row>
    <row r="5" spans="1:15" ht="12.75">
      <c r="A5" s="1">
        <v>36834</v>
      </c>
      <c r="B5" s="2">
        <v>0.5833333333333334</v>
      </c>
      <c r="C5">
        <v>34.855</v>
      </c>
      <c r="D5" s="6">
        <f t="shared" si="1"/>
        <v>0.33099999999999596</v>
      </c>
      <c r="E5">
        <v>34.1</v>
      </c>
      <c r="F5" s="3">
        <f t="shared" si="2"/>
        <v>1.7000000000000028</v>
      </c>
      <c r="G5">
        <v>139.871</v>
      </c>
      <c r="H5" s="6">
        <f t="shared" si="3"/>
        <v>1.3979999999999961</v>
      </c>
      <c r="I5">
        <v>39.7</v>
      </c>
      <c r="J5">
        <v>37.5</v>
      </c>
      <c r="K5" s="3">
        <f t="shared" si="0"/>
        <v>2.200000000000003</v>
      </c>
      <c r="L5">
        <v>38.2</v>
      </c>
      <c r="M5">
        <v>38.8</v>
      </c>
      <c r="N5">
        <v>1</v>
      </c>
      <c r="O5" s="20">
        <f t="shared" si="4"/>
        <v>32322</v>
      </c>
    </row>
    <row r="6" spans="1:15" ht="12.75">
      <c r="A6" s="1">
        <v>36835</v>
      </c>
      <c r="B6" s="2">
        <v>0.3333333333333333</v>
      </c>
      <c r="C6">
        <v>34.953</v>
      </c>
      <c r="D6" s="6">
        <f t="shared" si="1"/>
        <v>0.09800000000000608</v>
      </c>
      <c r="E6" s="3">
        <v>32</v>
      </c>
      <c r="F6" s="3">
        <f t="shared" si="2"/>
        <v>-2.1000000000000014</v>
      </c>
      <c r="G6">
        <v>140.523</v>
      </c>
      <c r="H6" s="6">
        <f t="shared" si="3"/>
        <v>0.6519999999999868</v>
      </c>
      <c r="I6" s="3">
        <v>23</v>
      </c>
      <c r="J6">
        <v>21.9</v>
      </c>
      <c r="K6" s="3">
        <f t="shared" si="0"/>
        <v>1.1000000000000014</v>
      </c>
      <c r="L6">
        <v>41.5</v>
      </c>
      <c r="M6">
        <v>42.1</v>
      </c>
      <c r="N6">
        <v>0</v>
      </c>
      <c r="O6" s="20">
        <f t="shared" si="4"/>
        <v>9487</v>
      </c>
    </row>
    <row r="7" spans="2:15" ht="12.75">
      <c r="B7" s="2">
        <v>0.59375</v>
      </c>
      <c r="C7">
        <v>35.057</v>
      </c>
      <c r="D7" s="6">
        <f t="shared" si="1"/>
        <v>0.1039999999999992</v>
      </c>
      <c r="E7">
        <v>29.8</v>
      </c>
      <c r="F7" s="3">
        <f t="shared" si="2"/>
        <v>-2.1999999999999993</v>
      </c>
      <c r="G7">
        <v>140.523</v>
      </c>
      <c r="H7" s="6">
        <f t="shared" si="3"/>
        <v>0</v>
      </c>
      <c r="I7">
        <v>22.8</v>
      </c>
      <c r="J7">
        <v>21.9</v>
      </c>
      <c r="K7" s="3">
        <f t="shared" si="0"/>
        <v>0.9000000000000021</v>
      </c>
      <c r="L7">
        <v>40.7</v>
      </c>
      <c r="M7">
        <v>41.8</v>
      </c>
      <c r="N7">
        <v>0</v>
      </c>
      <c r="O7" s="20">
        <f t="shared" si="4"/>
        <v>9129</v>
      </c>
    </row>
    <row r="8" spans="1:15" ht="12.75">
      <c r="A8" s="1">
        <v>36838</v>
      </c>
      <c r="B8" s="2">
        <v>0.4583333333333333</v>
      </c>
      <c r="C8" s="6">
        <v>35.58</v>
      </c>
      <c r="D8" s="6">
        <f t="shared" si="1"/>
        <v>0.5229999999999961</v>
      </c>
      <c r="E8">
        <v>21.8</v>
      </c>
      <c r="F8" s="3">
        <f t="shared" si="2"/>
        <v>-8</v>
      </c>
      <c r="G8">
        <v>140.523</v>
      </c>
      <c r="H8" s="6">
        <f t="shared" si="3"/>
        <v>0</v>
      </c>
      <c r="I8">
        <v>22.8</v>
      </c>
      <c r="J8">
        <v>21.8</v>
      </c>
      <c r="K8" s="3">
        <f t="shared" si="0"/>
        <v>1</v>
      </c>
      <c r="L8" s="3">
        <v>41</v>
      </c>
      <c r="M8" s="3">
        <v>42</v>
      </c>
      <c r="N8">
        <v>0</v>
      </c>
      <c r="O8" s="20">
        <f t="shared" si="4"/>
        <v>34706</v>
      </c>
    </row>
    <row r="9" spans="1:15" ht="12.75">
      <c r="A9" s="1">
        <v>36839</v>
      </c>
      <c r="B9" s="2">
        <v>0.34375</v>
      </c>
      <c r="C9">
        <v>35.931</v>
      </c>
      <c r="D9" s="6">
        <f t="shared" si="1"/>
        <v>0.3509999999999991</v>
      </c>
      <c r="E9">
        <v>20.2</v>
      </c>
      <c r="F9" s="3">
        <f t="shared" si="2"/>
        <v>-1.6000000000000014</v>
      </c>
      <c r="G9">
        <v>140.523</v>
      </c>
      <c r="H9" s="6">
        <f t="shared" si="3"/>
        <v>0</v>
      </c>
      <c r="I9">
        <v>22.3</v>
      </c>
      <c r="J9">
        <v>21.4</v>
      </c>
      <c r="K9" s="3">
        <f t="shared" si="0"/>
        <v>0.9000000000000021</v>
      </c>
      <c r="L9">
        <v>42.9</v>
      </c>
      <c r="M9">
        <v>43.5</v>
      </c>
      <c r="N9">
        <v>0</v>
      </c>
      <c r="O9" s="20">
        <f t="shared" si="4"/>
        <v>16216</v>
      </c>
    </row>
    <row r="10" spans="1:15" ht="12.75">
      <c r="A10" s="1">
        <v>36844</v>
      </c>
      <c r="B10" s="2">
        <v>0.5</v>
      </c>
      <c r="C10">
        <v>38.154</v>
      </c>
      <c r="D10" s="6">
        <f t="shared" si="1"/>
        <v>2.223000000000006</v>
      </c>
      <c r="E10">
        <v>19.2</v>
      </c>
      <c r="F10" s="3">
        <f t="shared" si="2"/>
        <v>-1</v>
      </c>
      <c r="G10">
        <v>141.706</v>
      </c>
      <c r="H10" s="6">
        <f t="shared" si="3"/>
        <v>1.1829999999999927</v>
      </c>
      <c r="I10">
        <v>20.7</v>
      </c>
      <c r="J10">
        <v>20.9</v>
      </c>
      <c r="K10" s="3">
        <f t="shared" si="0"/>
        <v>-0.1999999999999993</v>
      </c>
      <c r="L10">
        <v>37.5</v>
      </c>
      <c r="M10">
        <v>38.1</v>
      </c>
      <c r="N10">
        <v>0</v>
      </c>
      <c r="O10" s="20">
        <f t="shared" si="4"/>
        <v>90565</v>
      </c>
    </row>
    <row r="11" spans="1:15" ht="12.75">
      <c r="A11" s="1">
        <v>36845</v>
      </c>
      <c r="B11" s="2">
        <v>0.3541666666666667</v>
      </c>
      <c r="C11">
        <v>38.452</v>
      </c>
      <c r="D11" s="6">
        <f t="shared" si="1"/>
        <v>0.2979999999999947</v>
      </c>
      <c r="E11">
        <v>17.8</v>
      </c>
      <c r="F11" s="3">
        <f t="shared" si="2"/>
        <v>-1.3999999999999986</v>
      </c>
      <c r="G11">
        <v>141.806</v>
      </c>
      <c r="H11" s="6">
        <f t="shared" si="3"/>
        <v>0.10000000000002274</v>
      </c>
      <c r="I11">
        <v>18.4</v>
      </c>
      <c r="J11" s="3">
        <v>18</v>
      </c>
      <c r="K11" s="3">
        <f t="shared" si="0"/>
        <v>0.3999999999999986</v>
      </c>
      <c r="L11">
        <v>49.4</v>
      </c>
      <c r="M11" s="3">
        <v>50</v>
      </c>
      <c r="N11">
        <v>0</v>
      </c>
      <c r="O11" s="20">
        <f t="shared" si="4"/>
        <v>10639</v>
      </c>
    </row>
    <row r="12" spans="1:15" ht="12.75">
      <c r="A12" s="1">
        <v>36847</v>
      </c>
      <c r="B12" s="2">
        <v>0.3541666666666667</v>
      </c>
      <c r="C12">
        <v>38.891</v>
      </c>
      <c r="D12" s="6">
        <f t="shared" si="1"/>
        <v>0.43900000000000006</v>
      </c>
      <c r="E12">
        <v>19.7</v>
      </c>
      <c r="F12" s="3">
        <f t="shared" si="2"/>
        <v>1.8999999999999986</v>
      </c>
      <c r="G12">
        <v>142.724</v>
      </c>
      <c r="H12" s="6">
        <f t="shared" si="3"/>
        <v>0.917999999999978</v>
      </c>
      <c r="I12">
        <v>22.4</v>
      </c>
      <c r="J12">
        <v>21.5</v>
      </c>
      <c r="K12" s="3">
        <f t="shared" si="0"/>
        <v>0.8999999999999986</v>
      </c>
      <c r="L12">
        <v>34.5</v>
      </c>
      <c r="M12">
        <v>35.2</v>
      </c>
      <c r="N12">
        <v>0</v>
      </c>
      <c r="O12" s="20">
        <f t="shared" si="4"/>
        <v>16133</v>
      </c>
    </row>
    <row r="13" spans="1:15" ht="12.75">
      <c r="A13" s="1">
        <v>36848</v>
      </c>
      <c r="B13" s="2">
        <v>0.3541666666666667</v>
      </c>
      <c r="C13">
        <v>39.007</v>
      </c>
      <c r="D13" s="6">
        <f t="shared" si="1"/>
        <v>0.11599999999999966</v>
      </c>
      <c r="E13">
        <v>21.3</v>
      </c>
      <c r="F13" s="3">
        <f t="shared" si="2"/>
        <v>1.6000000000000014</v>
      </c>
      <c r="G13">
        <v>143.643</v>
      </c>
      <c r="H13" s="6">
        <f t="shared" si="3"/>
        <v>0.9190000000000111</v>
      </c>
      <c r="I13">
        <v>21.3</v>
      </c>
      <c r="J13">
        <v>20.3</v>
      </c>
      <c r="K13" s="3">
        <f t="shared" si="0"/>
        <v>1</v>
      </c>
      <c r="L13">
        <v>45.7</v>
      </c>
      <c r="M13">
        <v>47.2</v>
      </c>
      <c r="N13">
        <v>0</v>
      </c>
      <c r="O13" s="20">
        <f t="shared" si="4"/>
        <v>5116</v>
      </c>
    </row>
    <row r="14" spans="1:15" ht="12.75">
      <c r="A14" s="1">
        <v>36849</v>
      </c>
      <c r="B14" s="2">
        <v>0.34375</v>
      </c>
      <c r="C14" s="6">
        <v>39.32</v>
      </c>
      <c r="D14" s="6">
        <f t="shared" si="1"/>
        <v>0.3130000000000024</v>
      </c>
      <c r="E14">
        <v>20.9</v>
      </c>
      <c r="F14" s="3">
        <f t="shared" si="2"/>
        <v>-0.40000000000000213</v>
      </c>
      <c r="G14">
        <v>144.127</v>
      </c>
      <c r="H14" s="6">
        <f t="shared" si="3"/>
        <v>0.48400000000000887</v>
      </c>
      <c r="I14">
        <v>20.7</v>
      </c>
      <c r="J14">
        <v>19.8</v>
      </c>
      <c r="K14" s="3">
        <f t="shared" si="0"/>
        <v>0.8999999999999986</v>
      </c>
      <c r="L14">
        <v>51.2</v>
      </c>
      <c r="M14">
        <v>53.4</v>
      </c>
      <c r="N14">
        <v>0</v>
      </c>
      <c r="O14" s="20">
        <f t="shared" si="4"/>
        <v>14592</v>
      </c>
    </row>
    <row r="15" spans="1:15" ht="12.75">
      <c r="A15" s="1">
        <v>36852</v>
      </c>
      <c r="B15" s="2">
        <v>0.3541666666666667</v>
      </c>
      <c r="C15">
        <v>39.981</v>
      </c>
      <c r="D15" s="6">
        <f t="shared" si="1"/>
        <v>0.6610000000000014</v>
      </c>
      <c r="E15">
        <v>22.6</v>
      </c>
      <c r="F15" s="3">
        <f t="shared" si="2"/>
        <v>1.7000000000000028</v>
      </c>
      <c r="G15">
        <v>146.082</v>
      </c>
      <c r="H15" s="6">
        <f t="shared" si="3"/>
        <v>1.954999999999984</v>
      </c>
      <c r="I15">
        <v>20.9</v>
      </c>
      <c r="J15">
        <v>19.9</v>
      </c>
      <c r="K15" s="3">
        <f t="shared" si="0"/>
        <v>1</v>
      </c>
      <c r="L15">
        <v>49.4</v>
      </c>
      <c r="M15">
        <v>50.1</v>
      </c>
      <c r="N15">
        <v>0</v>
      </c>
      <c r="O15" s="20">
        <f t="shared" si="4"/>
        <v>32620</v>
      </c>
    </row>
    <row r="16" spans="1:15" ht="12.75">
      <c r="A16" s="1">
        <v>36853</v>
      </c>
      <c r="B16" s="2">
        <v>0.3368055555555556</v>
      </c>
      <c r="C16">
        <v>40.344</v>
      </c>
      <c r="D16" s="6">
        <f t="shared" si="1"/>
        <v>0.36299999999999955</v>
      </c>
      <c r="E16">
        <v>23.5</v>
      </c>
      <c r="F16" s="3">
        <f t="shared" si="2"/>
        <v>0.8999999999999986</v>
      </c>
      <c r="G16">
        <v>147.807</v>
      </c>
      <c r="H16" s="6">
        <f t="shared" si="3"/>
        <v>1.7249999999999943</v>
      </c>
      <c r="I16" s="3">
        <v>18</v>
      </c>
      <c r="J16">
        <v>17.3</v>
      </c>
      <c r="K16" s="3">
        <f t="shared" si="0"/>
        <v>0.6999999999999993</v>
      </c>
      <c r="L16">
        <v>38.7</v>
      </c>
      <c r="M16">
        <v>39.6</v>
      </c>
      <c r="N16">
        <v>0</v>
      </c>
      <c r="O16" s="20">
        <f t="shared" si="4"/>
        <v>19896</v>
      </c>
    </row>
    <row r="17" spans="1:15" ht="12.75">
      <c r="A17" s="1">
        <v>36854</v>
      </c>
      <c r="B17" s="2">
        <v>0.3368055555555556</v>
      </c>
      <c r="C17">
        <v>40.714</v>
      </c>
      <c r="D17" s="6">
        <f t="shared" si="1"/>
        <v>0.36999999999999744</v>
      </c>
      <c r="E17">
        <v>21.3</v>
      </c>
      <c r="F17" s="3">
        <f t="shared" si="2"/>
        <v>-2.1999999999999993</v>
      </c>
      <c r="G17">
        <v>147.807</v>
      </c>
      <c r="H17" s="6">
        <f t="shared" si="3"/>
        <v>0</v>
      </c>
      <c r="I17">
        <v>18.7</v>
      </c>
      <c r="J17">
        <v>18.2</v>
      </c>
      <c r="K17" s="3">
        <f t="shared" si="0"/>
        <v>0.5</v>
      </c>
      <c r="L17">
        <v>51.8</v>
      </c>
      <c r="M17">
        <v>53.7</v>
      </c>
      <c r="N17">
        <v>0</v>
      </c>
      <c r="O17" s="20">
        <f t="shared" si="4"/>
        <v>19270</v>
      </c>
    </row>
    <row r="18" spans="1:15" ht="12.75">
      <c r="A18" s="1">
        <v>36859</v>
      </c>
      <c r="B18" s="2">
        <v>0.5</v>
      </c>
      <c r="C18">
        <v>41.672</v>
      </c>
      <c r="D18" s="6">
        <f t="shared" si="1"/>
        <v>0.9579999999999984</v>
      </c>
      <c r="E18">
        <v>26.7</v>
      </c>
      <c r="F18" s="3">
        <f t="shared" si="2"/>
        <v>5.399999999999999</v>
      </c>
      <c r="G18">
        <v>149.523</v>
      </c>
      <c r="H18" s="6">
        <f t="shared" si="3"/>
        <v>1.7160000000000082</v>
      </c>
      <c r="I18">
        <v>17.1</v>
      </c>
      <c r="J18">
        <v>16.8</v>
      </c>
      <c r="K18" s="3">
        <f t="shared" si="0"/>
        <v>0.3000000000000007</v>
      </c>
      <c r="L18">
        <v>37.6</v>
      </c>
      <c r="M18">
        <v>38.4</v>
      </c>
      <c r="N18">
        <v>0</v>
      </c>
      <c r="O18" s="20">
        <f t="shared" si="4"/>
        <v>56330</v>
      </c>
    </row>
    <row r="19" spans="1:15" ht="12.75">
      <c r="A19" s="1">
        <v>36860</v>
      </c>
      <c r="B19" s="2">
        <v>0.3333333333333333</v>
      </c>
      <c r="C19">
        <v>41.872</v>
      </c>
      <c r="D19" s="6">
        <f t="shared" si="1"/>
        <v>0.20000000000000284</v>
      </c>
      <c r="E19">
        <v>24.8</v>
      </c>
      <c r="F19" s="3">
        <f t="shared" si="2"/>
        <v>-1.8999999999999986</v>
      </c>
      <c r="G19">
        <v>150.415</v>
      </c>
      <c r="H19" s="6">
        <f t="shared" si="3"/>
        <v>0.8919999999999959</v>
      </c>
      <c r="I19" s="3">
        <v>18</v>
      </c>
      <c r="J19">
        <v>17.6</v>
      </c>
      <c r="K19" s="3">
        <f t="shared" si="0"/>
        <v>0.3999999999999986</v>
      </c>
      <c r="L19">
        <v>48.8</v>
      </c>
      <c r="M19">
        <v>49.9</v>
      </c>
      <c r="N19">
        <v>0</v>
      </c>
      <c r="O19" s="20">
        <f t="shared" si="4"/>
        <v>13230</v>
      </c>
    </row>
    <row r="20" spans="1:15" ht="12.75">
      <c r="A20" s="1"/>
      <c r="D20" s="6">
        <f>SUM(D2:D19)</f>
        <v>7.9780000000000015</v>
      </c>
      <c r="E20" s="3">
        <f>ROUND(AVERAGE(E2:E14),1)</f>
        <v>25.6</v>
      </c>
      <c r="O20" s="20">
        <f>SUM(O2:O19)</f>
        <v>440836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C1">
      <selection activeCell="D23" sqref="D23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36861</v>
      </c>
      <c r="B2" s="2">
        <v>0.5</v>
      </c>
      <c r="C2" s="6">
        <v>42.32</v>
      </c>
      <c r="D2" s="6">
        <f>C2-Listopad!C19</f>
        <v>0.4480000000000004</v>
      </c>
      <c r="E2">
        <v>23.9</v>
      </c>
      <c r="F2" s="3">
        <f>E2-Listopad!E19</f>
        <v>-0.9000000000000021</v>
      </c>
      <c r="G2">
        <v>150.415</v>
      </c>
      <c r="H2" s="6">
        <f>G2-Listopad!G19</f>
        <v>0</v>
      </c>
      <c r="I2">
        <v>17.8</v>
      </c>
      <c r="J2">
        <v>17.3</v>
      </c>
      <c r="K2" s="3">
        <f aca="true" t="shared" si="0" ref="K2:K7">I2-J2</f>
        <v>0.5</v>
      </c>
      <c r="L2">
        <v>44.1</v>
      </c>
      <c r="M2">
        <v>45.4</v>
      </c>
      <c r="N2">
        <v>0</v>
      </c>
      <c r="O2" s="20">
        <f>ROUND(PRODUCT(PRODUCT(D2,1000),4.2,SUM(AVERAGE(E2,Listopad!E19)-10)),0)</f>
        <v>27001</v>
      </c>
    </row>
    <row r="3" spans="1:15" ht="12.75">
      <c r="A3" s="1">
        <v>36862</v>
      </c>
      <c r="B3" s="2">
        <v>0.6666666666666666</v>
      </c>
      <c r="C3">
        <v>42.459</v>
      </c>
      <c r="D3" s="6">
        <f>C3-C2</f>
        <v>0.1390000000000029</v>
      </c>
      <c r="E3" s="3">
        <v>23</v>
      </c>
      <c r="F3" s="3">
        <f>E3-E2</f>
        <v>-0.8999999999999986</v>
      </c>
      <c r="G3" s="6">
        <v>151.73</v>
      </c>
      <c r="H3" s="6">
        <f>G3-G2</f>
        <v>1.3149999999999977</v>
      </c>
      <c r="I3">
        <v>29.4</v>
      </c>
      <c r="J3">
        <v>28.6</v>
      </c>
      <c r="K3" s="3">
        <f t="shared" si="0"/>
        <v>0.7999999999999972</v>
      </c>
      <c r="L3">
        <v>34.2</v>
      </c>
      <c r="M3">
        <v>34.9</v>
      </c>
      <c r="N3">
        <v>1</v>
      </c>
      <c r="O3" s="20">
        <f>ROUND(PRODUCT(PRODUCT(D3,1000),4.2,SUM(AVERAGE(E3,E2),-10)),0)</f>
        <v>7852</v>
      </c>
    </row>
    <row r="4" spans="1:15" ht="12.75">
      <c r="A4" s="1">
        <v>36867</v>
      </c>
      <c r="B4" s="2">
        <v>0.375</v>
      </c>
      <c r="C4">
        <v>43.497</v>
      </c>
      <c r="D4" s="6">
        <f>C4-C3</f>
        <v>1.0379999999999967</v>
      </c>
      <c r="E4">
        <v>22.6</v>
      </c>
      <c r="F4" s="3">
        <f>E4-E3</f>
        <v>-0.3999999999999986</v>
      </c>
      <c r="G4" s="6">
        <v>152.61</v>
      </c>
      <c r="H4" s="6">
        <f>G4-G3</f>
        <v>0.8800000000000239</v>
      </c>
      <c r="I4">
        <v>19.6</v>
      </c>
      <c r="J4">
        <v>18.3</v>
      </c>
      <c r="K4" s="3">
        <f t="shared" si="0"/>
        <v>1.3000000000000007</v>
      </c>
      <c r="L4">
        <v>42.4</v>
      </c>
      <c r="M4">
        <v>43.4</v>
      </c>
      <c r="N4">
        <v>0</v>
      </c>
      <c r="O4" s="20">
        <f>ROUND(PRODUCT(PRODUCT(D4,1000),4.2,SUM(AVERAGE(E4,E3),-10)),0)</f>
        <v>55803</v>
      </c>
    </row>
    <row r="5" spans="1:15" ht="12.75">
      <c r="A5" s="1">
        <v>36872</v>
      </c>
      <c r="B5" s="2">
        <v>0.3333333333333333</v>
      </c>
      <c r="C5">
        <v>44.258</v>
      </c>
      <c r="D5" s="6">
        <f>C5-C4</f>
        <v>0.7610000000000028</v>
      </c>
      <c r="E5">
        <v>22.1</v>
      </c>
      <c r="F5" s="3">
        <f>E5-E4</f>
        <v>-0.5</v>
      </c>
      <c r="G5">
        <v>153.365</v>
      </c>
      <c r="H5" s="6">
        <f>G5-G4</f>
        <v>0.7549999999999955</v>
      </c>
      <c r="I5">
        <v>19.6</v>
      </c>
      <c r="J5">
        <v>17.5</v>
      </c>
      <c r="K5" s="3">
        <f t="shared" si="0"/>
        <v>2.1000000000000014</v>
      </c>
      <c r="L5">
        <v>44.2</v>
      </c>
      <c r="M5">
        <v>45.5</v>
      </c>
      <c r="N5">
        <v>0</v>
      </c>
      <c r="O5" s="20">
        <f>ROUND(PRODUCT(PRODUCT(D5,1000),4.2,SUM(AVERAGE(E5,E4),-10)),0)</f>
        <v>39473</v>
      </c>
    </row>
    <row r="6" spans="1:15" ht="12.75">
      <c r="A6" s="1">
        <v>36872</v>
      </c>
      <c r="C6">
        <v>45.138</v>
      </c>
      <c r="D6" s="6">
        <f>C6-C5</f>
        <v>0.8799999999999955</v>
      </c>
      <c r="E6">
        <v>18.9</v>
      </c>
      <c r="F6" s="3">
        <f>E6-E5</f>
        <v>-3.200000000000003</v>
      </c>
      <c r="G6">
        <v>153.365</v>
      </c>
      <c r="H6" s="6">
        <f>G6-G5</f>
        <v>0</v>
      </c>
      <c r="I6">
        <v>18.5</v>
      </c>
      <c r="J6">
        <v>16.7</v>
      </c>
      <c r="K6" s="3">
        <f t="shared" si="0"/>
        <v>1.8000000000000007</v>
      </c>
      <c r="L6">
        <v>47.9</v>
      </c>
      <c r="M6">
        <v>49.1</v>
      </c>
      <c r="N6">
        <v>0</v>
      </c>
      <c r="O6" s="20">
        <f>ROUND(PRODUCT(PRODUCT(D6,1000),4.2,SUM(AVERAGE(E6,E5),-10)),0)</f>
        <v>38808</v>
      </c>
    </row>
    <row r="7" spans="1:15" ht="12.75">
      <c r="A7" s="1">
        <v>36882</v>
      </c>
      <c r="C7">
        <v>47.044</v>
      </c>
      <c r="D7" s="6">
        <f>C7-C6</f>
        <v>1.9059999999999988</v>
      </c>
      <c r="E7">
        <v>17.1</v>
      </c>
      <c r="F7" s="3">
        <f>E7-E6</f>
        <v>-1.7999999999999972</v>
      </c>
      <c r="G7">
        <v>153.365</v>
      </c>
      <c r="H7" s="6">
        <f>G7-G6</f>
        <v>0</v>
      </c>
      <c r="I7">
        <v>16.6</v>
      </c>
      <c r="J7">
        <v>15.5</v>
      </c>
      <c r="K7" s="3">
        <f t="shared" si="0"/>
        <v>1.1000000000000014</v>
      </c>
      <c r="L7" s="3">
        <v>50</v>
      </c>
      <c r="M7">
        <v>52.1</v>
      </c>
      <c r="N7">
        <v>0</v>
      </c>
      <c r="O7" s="20">
        <f>ROUND(PRODUCT(PRODUCT(D7,1000),4.2,SUM(AVERAGE(E7,E6),-10)),0)</f>
        <v>64042</v>
      </c>
    </row>
    <row r="8" spans="2:15" ht="12.75">
      <c r="B8" s="2"/>
      <c r="C8" s="6"/>
      <c r="D8" s="6">
        <f>SUM(D2:D7)</f>
        <v>5.171999999999997</v>
      </c>
      <c r="E8" s="3">
        <f>ROUND(AVERAGE(E2:E7),1)</f>
        <v>21.3</v>
      </c>
      <c r="F8" s="3"/>
      <c r="H8" s="6"/>
      <c r="K8" s="3"/>
      <c r="L8" s="3"/>
      <c r="M8" s="3"/>
      <c r="O8" s="20">
        <f>SUM(O2:O7)</f>
        <v>232979</v>
      </c>
    </row>
    <row r="9" spans="2:11" ht="12.75">
      <c r="B9" s="2"/>
      <c r="D9" s="6"/>
      <c r="F9" s="3"/>
      <c r="H9" s="6"/>
      <c r="K9" s="3"/>
    </row>
    <row r="10" spans="2:11" ht="12.75">
      <c r="B10" s="2"/>
      <c r="D10" s="6"/>
      <c r="F10" s="3"/>
      <c r="H10" s="6"/>
      <c r="K10" s="3"/>
    </row>
    <row r="11" spans="2:13" ht="12.75">
      <c r="B11" s="2"/>
      <c r="D11" s="6"/>
      <c r="F11" s="3"/>
      <c r="H11" s="6"/>
      <c r="J11" s="3"/>
      <c r="K11" s="3"/>
      <c r="M11" s="3"/>
    </row>
    <row r="12" spans="2:11" ht="12.75">
      <c r="B12" s="2"/>
      <c r="D12" s="6"/>
      <c r="F12" s="3"/>
      <c r="H12" s="6"/>
      <c r="K12" s="3"/>
    </row>
    <row r="13" spans="2:11" ht="12.75">
      <c r="B13" s="2"/>
      <c r="D13" s="6"/>
      <c r="F13" s="3"/>
      <c r="H13" s="6"/>
      <c r="K13" s="3"/>
    </row>
    <row r="14" spans="2:11" ht="12.75">
      <c r="B14" s="2"/>
      <c r="C14" s="6"/>
      <c r="D14" s="6"/>
      <c r="F14" s="3"/>
      <c r="H14" s="6"/>
      <c r="K14" s="3"/>
    </row>
    <row r="15" spans="2:11" ht="12.75">
      <c r="B15" s="2"/>
      <c r="D15" s="6"/>
      <c r="F15" s="3"/>
      <c r="H15" s="6"/>
      <c r="K15" s="3"/>
    </row>
    <row r="16" spans="2:11" ht="12.75">
      <c r="B16" s="2"/>
      <c r="D16" s="6"/>
      <c r="F16" s="3"/>
      <c r="H16" s="6"/>
      <c r="I16" s="3"/>
      <c r="K16" s="3"/>
    </row>
    <row r="17" spans="2:11" ht="12.75">
      <c r="B17" s="2"/>
      <c r="D17" s="6"/>
      <c r="F17" s="3"/>
      <c r="H17" s="6"/>
      <c r="K17" s="3"/>
    </row>
    <row r="18" spans="2:11" ht="12.75">
      <c r="B18" s="2"/>
      <c r="D18" s="6"/>
      <c r="F18" s="3"/>
      <c r="H18" s="6"/>
      <c r="K18" s="3"/>
    </row>
    <row r="19" spans="2:11" ht="12.75">
      <c r="B19" s="2"/>
      <c r="D19" s="6"/>
      <c r="F19" s="3"/>
      <c r="H19" s="6"/>
      <c r="I19" s="3"/>
      <c r="K19" s="3"/>
    </row>
    <row r="23" spans="4:11" ht="12.75">
      <c r="D23">
        <v>42.32</v>
      </c>
      <c r="E23">
        <v>23.9</v>
      </c>
      <c r="F23">
        <v>150.415</v>
      </c>
      <c r="G23">
        <v>17.8</v>
      </c>
      <c r="H23">
        <v>17.3</v>
      </c>
      <c r="I23">
        <v>44.1</v>
      </c>
      <c r="J23">
        <v>45.4</v>
      </c>
      <c r="K23">
        <v>0</v>
      </c>
    </row>
    <row r="24" spans="4:11" ht="12.75">
      <c r="D24">
        <v>42.459</v>
      </c>
      <c r="E24">
        <v>23</v>
      </c>
      <c r="F24">
        <v>151.73</v>
      </c>
      <c r="G24">
        <v>29.4</v>
      </c>
      <c r="H24">
        <v>28.6</v>
      </c>
      <c r="I24">
        <v>34.2</v>
      </c>
      <c r="J24">
        <v>34.9</v>
      </c>
      <c r="K24">
        <v>1</v>
      </c>
    </row>
    <row r="25" spans="4:11" ht="12.75">
      <c r="D25">
        <v>43.497</v>
      </c>
      <c r="E25">
        <v>22.6</v>
      </c>
      <c r="F25">
        <v>152.61</v>
      </c>
      <c r="G25">
        <v>19.6</v>
      </c>
      <c r="H25">
        <v>18.3</v>
      </c>
      <c r="I25">
        <v>42.4</v>
      </c>
      <c r="J25">
        <v>43.4</v>
      </c>
      <c r="K25">
        <v>0</v>
      </c>
    </row>
    <row r="26" spans="4:11" ht="12.75">
      <c r="D26">
        <v>44.258</v>
      </c>
      <c r="E26">
        <v>22.1</v>
      </c>
      <c r="F26">
        <v>153.365</v>
      </c>
      <c r="G26">
        <v>19.6</v>
      </c>
      <c r="H26">
        <v>17.5</v>
      </c>
      <c r="I26">
        <v>44.2</v>
      </c>
      <c r="J26">
        <v>45.5</v>
      </c>
      <c r="K26">
        <v>0</v>
      </c>
    </row>
    <row r="27" spans="4:11" ht="12.75">
      <c r="D27">
        <v>45.138</v>
      </c>
      <c r="E27">
        <v>18.9</v>
      </c>
      <c r="F27">
        <v>153.365</v>
      </c>
      <c r="G27">
        <v>18.5</v>
      </c>
      <c r="H27">
        <v>16.7</v>
      </c>
      <c r="I27">
        <v>47.9</v>
      </c>
      <c r="J27">
        <v>49.1</v>
      </c>
      <c r="K27">
        <v>0</v>
      </c>
    </row>
    <row r="28" spans="4:11" ht="12.75">
      <c r="D28">
        <v>47.044</v>
      </c>
      <c r="E28">
        <v>17.1</v>
      </c>
      <c r="F28">
        <v>153.365</v>
      </c>
      <c r="G28">
        <v>16.6</v>
      </c>
      <c r="H28">
        <v>15.5</v>
      </c>
      <c r="I28">
        <v>50</v>
      </c>
      <c r="J28">
        <v>52.1</v>
      </c>
      <c r="K28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I9" sqref="I9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36544</v>
      </c>
      <c r="B2" s="2">
        <v>0.5</v>
      </c>
      <c r="C2">
        <v>50.839</v>
      </c>
      <c r="D2" s="6">
        <f>C2-Prosinec!C7</f>
        <v>3.7950000000000017</v>
      </c>
      <c r="E2">
        <v>17.7</v>
      </c>
      <c r="F2" s="3">
        <f>E2-Prosinec!E7</f>
        <v>0.5999999999999979</v>
      </c>
      <c r="G2">
        <v>154.306</v>
      </c>
      <c r="H2" s="6">
        <f>G2-Prosinec!G7</f>
        <v>0.9410000000000025</v>
      </c>
      <c r="I2">
        <v>26.2</v>
      </c>
      <c r="J2">
        <v>22.8</v>
      </c>
      <c r="K2" s="3">
        <f>I2-J2</f>
        <v>3.3999999999999986</v>
      </c>
      <c r="L2">
        <v>45.3</v>
      </c>
      <c r="M2">
        <v>46.7</v>
      </c>
      <c r="N2">
        <v>1</v>
      </c>
      <c r="O2" s="20">
        <f>ROUND(PRODUCT(PRODUCT(D2,1000),4.2,SUM(AVERAGE(E2,Prosinec!E7)-10)),0)</f>
        <v>117949</v>
      </c>
    </row>
    <row r="3" spans="1:15" ht="12.75">
      <c r="A3" s="1">
        <v>36545</v>
      </c>
      <c r="B3" s="2">
        <v>0.3541666666666667</v>
      </c>
      <c r="C3">
        <v>50.977</v>
      </c>
      <c r="D3" s="6">
        <f>C3-C2</f>
        <v>0.13799999999999812</v>
      </c>
      <c r="E3">
        <v>19.6</v>
      </c>
      <c r="F3" s="3">
        <f>E3-E2</f>
        <v>1.9000000000000021</v>
      </c>
      <c r="G3">
        <v>154.828</v>
      </c>
      <c r="H3" s="6">
        <f>G3-G2</f>
        <v>0.5219999999999914</v>
      </c>
      <c r="I3">
        <v>17.4</v>
      </c>
      <c r="J3">
        <v>18</v>
      </c>
      <c r="K3" s="3">
        <f>I3-J3</f>
        <v>-0.6000000000000014</v>
      </c>
      <c r="L3">
        <v>48.2</v>
      </c>
      <c r="M3">
        <v>49.5</v>
      </c>
      <c r="N3">
        <v>0</v>
      </c>
      <c r="O3" s="20">
        <f>ROUND(PRODUCT(PRODUCT(D3,1000),4.2,SUM(AVERAGE(E3,E2),-10)),0)</f>
        <v>5014</v>
      </c>
    </row>
    <row r="4" spans="1:15" ht="12.75">
      <c r="A4" s="1">
        <v>36546</v>
      </c>
      <c r="B4" s="2">
        <v>0.3541666666666667</v>
      </c>
      <c r="C4">
        <v>51.234</v>
      </c>
      <c r="D4" s="6">
        <f>C4-C3</f>
        <v>0.257000000000005</v>
      </c>
      <c r="E4">
        <v>17.4</v>
      </c>
      <c r="F4" s="3">
        <f>E4-E3</f>
        <v>-2.200000000000003</v>
      </c>
      <c r="G4">
        <v>154.829</v>
      </c>
      <c r="H4" s="6">
        <f>G4-G3</f>
        <v>0.0010000000000047748</v>
      </c>
      <c r="I4">
        <v>18.7</v>
      </c>
      <c r="J4">
        <v>18.1</v>
      </c>
      <c r="K4" s="3">
        <f>I4-J4</f>
        <v>0.5999999999999979</v>
      </c>
      <c r="L4">
        <v>47.7</v>
      </c>
      <c r="M4">
        <v>46.4</v>
      </c>
      <c r="N4">
        <v>0</v>
      </c>
      <c r="O4" s="20">
        <f>ROUND(PRODUCT(PRODUCT(D4,1000),4.2,SUM(AVERAGE(E4,E3),-10)),0)</f>
        <v>9175</v>
      </c>
    </row>
    <row r="5" spans="1:15" ht="12.75">
      <c r="A5" s="1"/>
      <c r="B5" s="2"/>
      <c r="D5" s="6">
        <f>SUM(D2:D4)</f>
        <v>4.190000000000005</v>
      </c>
      <c r="E5" s="3">
        <f>ROUND(AVERAGE(E2:E4),1)</f>
        <v>18.2</v>
      </c>
      <c r="F5" s="3"/>
      <c r="H5" s="6"/>
      <c r="K5" s="3"/>
      <c r="O5" s="20">
        <f>SUM(O2:O4)</f>
        <v>132138</v>
      </c>
    </row>
    <row r="6" spans="1:15" ht="12.75">
      <c r="A6" s="1"/>
      <c r="D6" s="6"/>
      <c r="F6" s="3"/>
      <c r="H6" s="6"/>
      <c r="K6" s="3"/>
      <c r="O6" s="20"/>
    </row>
    <row r="7" spans="1:15" ht="12.75">
      <c r="A7" s="1"/>
      <c r="D7" s="6"/>
      <c r="F7" s="3"/>
      <c r="H7" s="6"/>
      <c r="K7" s="3"/>
      <c r="L7" s="3"/>
      <c r="O7" s="20"/>
    </row>
    <row r="8" spans="2:13" ht="12.75">
      <c r="B8" s="2"/>
      <c r="C8" s="6"/>
      <c r="D8" s="6"/>
      <c r="F8" s="3"/>
      <c r="H8" s="6"/>
      <c r="K8" s="3"/>
      <c r="L8" s="3"/>
      <c r="M8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dcterms:created xsi:type="dcterms:W3CDTF">2000-03-27T09:19:08Z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